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Guy\Extract_2020-10-24\For ICGA_J 42.2-3\TCEC_18\"/>
    </mc:Choice>
  </mc:AlternateContent>
  <bookViews>
    <workbookView xWindow="-120" yWindow="-120" windowWidth="20736" windowHeight="11160"/>
  </bookViews>
  <sheets>
    <sheet name="1 TCEC18 Engines" sheetId="5" r:id="rId1"/>
    <sheet name="2 TCEC18 tiers' x-tables" sheetId="13" r:id="rId2"/>
    <sheet name="3a T18.QL results" sheetId="81" r:id="rId3"/>
    <sheet name="3b T18 L3 results" sheetId="86" r:id="rId4"/>
    <sheet name="3c T18 L2 results" sheetId="85" r:id="rId5"/>
    <sheet name="3d T18 L1 results" sheetId="89" r:id="rId6"/>
    <sheet name="3e T18 PD results" sheetId="88" r:id="rId7"/>
    <sheet name="3f T18 Sufi results" sheetId="90" r:id="rId8"/>
    <sheet name="Game Coverage" sheetId="91" r:id="rId9"/>
    <sheet name="9 Shortest-longest" sheetId="23" r:id="rId10"/>
    <sheet name="10 S18 Generic Stats" sheetId="29" r:id="rId11"/>
  </sheets>
  <definedNames>
    <definedName name="_13.P_GH_x_table_1" localSheetId="1">'2 TCEC18 tiers'' x-tables'!#REF!</definedName>
    <definedName name="_13.P_GH_x_table_2" localSheetId="1">'2 TCEC18 tiers'' x-tables'!#REF!</definedName>
    <definedName name="_13.P_GH_x_table_3" localSheetId="1">'2 TCEC18 tiers'' x-tables'!#REF!</definedName>
    <definedName name="_R1_x_table" localSheetId="1">'2 TCEC18 tiers'' x-tables'!#REF!</definedName>
    <definedName name="_R4_Rapid_x_table" localSheetId="1">'2 TCEC18 tiers'' x-tables'!#REF!</definedName>
    <definedName name="_R4_Rapid_x_table_1" localSheetId="1">'2 TCEC18 tiers'' x-tables'!#REF!</definedName>
    <definedName name="_R4_Rapid_x_table_2" localSheetId="1">'2 TCEC18 tiers'' x-tables'!#REF!</definedName>
    <definedName name="_R5_Blitz_x_table" localSheetId="1">'2 TCEC18 tiers'' x-tables'!#REF!</definedName>
    <definedName name="Crosstable_14" localSheetId="1">'2 TCEC18 tiers'' x-tables'!#REF!</definedName>
    <definedName name="Crosstable_14.1" localSheetId="1">'2 TCEC18 tiers'' x-tables'!#REF!</definedName>
    <definedName name="Crosstable_14.2" localSheetId="1">'2 TCEC18 tiers'' x-tables'!#REF!</definedName>
    <definedName name="Crosstable_14.2_1" localSheetId="1">'2 TCEC18 tiers'' x-tables'!#REF!</definedName>
    <definedName name="Crosstable_14.3" localSheetId="1">'2 TCEC18 tiers'' x-tables'!#REF!</definedName>
    <definedName name="Crosstable_14.4" localSheetId="1">'2 TCEC18 tiers'' x-tables'!#REF!</definedName>
    <definedName name="Crosstable_14.P" localSheetId="1">'2 TCEC18 tiers'' x-tables'!#REF!</definedName>
    <definedName name="D0_x_table" localSheetId="1">'2 TCEC18 tiers'' x-tables'!#REF!</definedName>
    <definedName name="D0_x_table_1" localSheetId="1">'2 TCEC18 tiers'' x-tables'!#REF!</definedName>
    <definedName name="D1_x_table" localSheetId="1">'2 TCEC18 tiers'' x-tables'!#REF!</definedName>
    <definedName name="D1_x_table_1" localSheetId="1">'2 TCEC18 tiers'' x-tables'!#REF!</definedName>
    <definedName name="D2_x_table" localSheetId="1">'2 TCEC18 tiers'' x-tables'!#REF!</definedName>
    <definedName name="D2_x_table_1" localSheetId="1">'2 TCEC18 tiers'' x-tables'!#REF!</definedName>
    <definedName name="D3_x_table" localSheetId="1">'2 TCEC18 tiers'' x-tables'!#REF!</definedName>
    <definedName name="D3_x_table_1" localSheetId="1">'2 TCEC18 tiers'' x-tables'!#REF!</definedName>
    <definedName name="D4_x_table" localSheetId="1">'2 TCEC18 tiers'' x-tables'!#REF!</definedName>
    <definedName name="D4_x_table_1" localSheetId="1">'2 TCEC18 tiers'' x-tables'!#REF!</definedName>
    <definedName name="D4_x_table_2" localSheetId="1">'2 TCEC18 tiers'' x-tables'!#REF!</definedName>
    <definedName name="D4_x_table_3" localSheetId="1">'2 TCEC18 tiers'' x-tables'!#REF!</definedName>
    <definedName name="Division_P_x_table" localSheetId="1">'2 TCEC18 tiers'' x-tables'!#REF!</definedName>
    <definedName name="Division_P_x_table_1" localSheetId="1">'2 TCEC18 tiers'' x-tables'!#REF!</definedName>
    <definedName name="League_1_Play_off_x_table" localSheetId="1">'2 TCEC18 tiers'' x-tables'!#REF!</definedName>
    <definedName name="League_1_x_table" localSheetId="1">'2 TCEC18 tiers'' x-tables'!#REF!</definedName>
    <definedName name="League_2_x_table" localSheetId="1">'2 TCEC18 tiers'' x-tables'!#REF!</definedName>
    <definedName name="Qualification_x_table" localSheetId="1">'2 TCEC18 tiers'' x-tables'!#REF!</definedName>
    <definedName name="TCEC12.1_x_table" localSheetId="1">'2 TCEC18 tiers'' x-tables'!#REF!</definedName>
    <definedName name="TCEC12.1_x_table_1" localSheetId="1">'2 TCEC18 tiers'' x-tables'!#REF!</definedName>
    <definedName name="TCEC12.P_x_table" localSheetId="1">'2 TCEC18 tiers'' x-tables'!#REF!</definedName>
    <definedName name="TCEC12.P_x_table_1" localSheetId="1">'2 TCEC18 tiers'' x-tables'!#REF!</definedName>
    <definedName name="TCEC15.1_x_table" localSheetId="1">'2 TCEC18 tiers'' x-tables'!#REF!</definedName>
    <definedName name="TCEC15.2_x_table" localSheetId="1">'2 TCEC18 tiers'' x-tables'!#REF!</definedName>
    <definedName name="TCEC15.P_x_table" localSheetId="1">'2 TCEC18 tiers'' x-tables'!#REF!</definedName>
    <definedName name="TCEC15.P_x_table_1" localSheetId="1">'2 TCEC18 tiers'' x-tables'!#REF!</definedName>
    <definedName name="TCEC15.P4_x_table" localSheetId="1">'2 TCEC18 tiers'' x-tables'!#REF!</definedName>
    <definedName name="TCEC15.P4_x_table_1" localSheetId="1">'2 TCEC18 tiers'' x-tables'!#REF!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2" i="13" l="1"/>
  <c r="I56" i="13"/>
  <c r="I55" i="13"/>
  <c r="I54" i="13"/>
  <c r="I53" i="13"/>
  <c r="I51" i="13"/>
  <c r="I50" i="13"/>
  <c r="I49" i="13"/>
  <c r="I48" i="13"/>
  <c r="I47" i="13"/>
  <c r="I68" i="13"/>
  <c r="I67" i="13"/>
  <c r="I66" i="13"/>
  <c r="I65" i="13"/>
  <c r="I64" i="13"/>
  <c r="I63" i="13"/>
  <c r="I62" i="13"/>
  <c r="I61" i="13"/>
  <c r="G6" i="90" l="1"/>
  <c r="G5" i="90" s="1"/>
  <c r="E5" i="90"/>
  <c r="E6" i="90"/>
  <c r="E4" i="90" l="1"/>
  <c r="L6" i="91" l="1"/>
  <c r="K69" i="13" l="1"/>
  <c r="K57" i="13"/>
  <c r="K43" i="13"/>
  <c r="K29" i="13"/>
  <c r="K15" i="13"/>
  <c r="F6" i="88" l="1"/>
  <c r="H7" i="88"/>
  <c r="F5" i="88" s="1"/>
  <c r="Z63" i="13"/>
  <c r="Z67" i="13"/>
  <c r="Y62" i="13"/>
  <c r="Z62" i="13" s="1"/>
  <c r="AA62" i="13" s="1"/>
  <c r="Y63" i="13"/>
  <c r="Y64" i="13"/>
  <c r="Z64" i="13" s="1"/>
  <c r="Y65" i="13"/>
  <c r="Z65" i="13" s="1"/>
  <c r="Y66" i="13"/>
  <c r="Z66" i="13" s="1"/>
  <c r="Y67" i="13"/>
  <c r="Y68" i="13"/>
  <c r="Z68" i="13" s="1"/>
  <c r="Y61" i="13"/>
  <c r="Z61" i="13" s="1"/>
  <c r="Z70" i="13" s="1"/>
  <c r="X70" i="13"/>
  <c r="W70" i="13"/>
  <c r="F7" i="88"/>
  <c r="AA63" i="13" l="1"/>
  <c r="AA64" i="13" s="1"/>
  <c r="AA65" i="13" s="1"/>
  <c r="AA66" i="13" s="1"/>
  <c r="AA67" i="13" s="1"/>
  <c r="AA68" i="13" s="1"/>
  <c r="Y70" i="13"/>
  <c r="H6" i="88"/>
  <c r="B10" i="91" l="1"/>
  <c r="B11" i="91" s="1"/>
  <c r="B12" i="91" s="1"/>
  <c r="H6" i="91"/>
  <c r="I6" i="91"/>
  <c r="J6" i="91"/>
  <c r="K6" i="91"/>
  <c r="G6" i="91"/>
  <c r="B13" i="91" l="1"/>
  <c r="B14" i="91" s="1"/>
  <c r="B15" i="91" s="1"/>
  <c r="B16" i="91" s="1"/>
  <c r="B17" i="91" s="1"/>
  <c r="B18" i="91" s="1"/>
  <c r="B19" i="91" s="1"/>
  <c r="B20" i="91" s="1"/>
  <c r="T38" i="29"/>
  <c r="Q38" i="29"/>
  <c r="N38" i="29"/>
  <c r="K38" i="29"/>
  <c r="H38" i="29"/>
  <c r="F6" i="89"/>
  <c r="H7" i="89"/>
  <c r="H6" i="89" s="1"/>
  <c r="F7" i="89"/>
  <c r="T19" i="29"/>
  <c r="T18" i="29"/>
  <c r="Q19" i="29"/>
  <c r="Q18" i="29"/>
  <c r="N19" i="29"/>
  <c r="N18" i="29"/>
  <c r="K19" i="29"/>
  <c r="K18" i="29"/>
  <c r="H19" i="29"/>
  <c r="H18" i="29"/>
  <c r="F6" i="85"/>
  <c r="H7" i="85"/>
  <c r="H6" i="85" s="1"/>
  <c r="F7" i="85"/>
  <c r="F5" i="89" l="1"/>
  <c r="B21" i="91"/>
  <c r="F5" i="85"/>
  <c r="H7" i="86"/>
  <c r="F5" i="86" s="1"/>
  <c r="F6" i="86"/>
  <c r="F7" i="86"/>
  <c r="H6" i="86" l="1"/>
  <c r="E38" i="29"/>
  <c r="H7" i="81"/>
  <c r="F5" i="81" s="1"/>
  <c r="F6" i="81"/>
  <c r="F7" i="81"/>
  <c r="E19" i="29"/>
  <c r="E18" i="29"/>
  <c r="H6" i="81" l="1"/>
  <c r="W17" i="29"/>
  <c r="W16" i="29"/>
  <c r="W15" i="29"/>
  <c r="W14" i="29"/>
  <c r="W13" i="29"/>
  <c r="O19" i="29" l="1"/>
  <c r="O18" i="29"/>
  <c r="W19" i="29" l="1"/>
  <c r="W18" i="29"/>
  <c r="L37" i="29" l="1"/>
  <c r="I37" i="29"/>
  <c r="F37" i="29"/>
  <c r="L38" i="29"/>
  <c r="I38" i="29"/>
  <c r="F38" i="29"/>
  <c r="W12" i="29"/>
  <c r="W21" i="29"/>
  <c r="W22" i="29"/>
  <c r="W23" i="29"/>
  <c r="W24" i="29"/>
  <c r="W25" i="29"/>
  <c r="W27" i="29"/>
  <c r="W28" i="29"/>
  <c r="W29" i="29"/>
  <c r="W30" i="29"/>
  <c r="W31" i="29"/>
  <c r="W32" i="29"/>
  <c r="W33" i="29"/>
  <c r="W36" i="29" l="1"/>
  <c r="W37" i="29"/>
  <c r="R37" i="29"/>
  <c r="R38" i="29"/>
  <c r="O38" i="29"/>
  <c r="O37" i="29"/>
  <c r="X37" i="29" l="1"/>
  <c r="W38" i="29"/>
  <c r="X38" i="29" s="1"/>
  <c r="U37" i="29" l="1"/>
  <c r="U38" i="29"/>
  <c r="W35" i="29"/>
  <c r="X32" i="29" l="1"/>
  <c r="U32" i="29"/>
  <c r="R32" i="29"/>
  <c r="O32" i="29"/>
  <c r="L32" i="29"/>
  <c r="W26" i="29" l="1"/>
  <c r="R13" i="29"/>
  <c r="N40" i="29"/>
  <c r="O33" i="29"/>
  <c r="O31" i="29"/>
  <c r="O30" i="29"/>
  <c r="O29" i="29"/>
  <c r="O28" i="29"/>
  <c r="O27" i="29"/>
  <c r="O26" i="29"/>
  <c r="O25" i="29"/>
  <c r="O24" i="29"/>
  <c r="O23" i="29"/>
  <c r="O22" i="29"/>
  <c r="O21" i="29"/>
  <c r="O16" i="29"/>
  <c r="O15" i="29"/>
  <c r="O14" i="29"/>
  <c r="O13" i="29"/>
  <c r="O40" i="29" l="1"/>
  <c r="I32" i="29" l="1"/>
  <c r="F32" i="29" l="1"/>
  <c r="U33" i="29" l="1"/>
  <c r="U31" i="29"/>
  <c r="U30" i="29"/>
  <c r="U29" i="29"/>
  <c r="U28" i="29"/>
  <c r="U27" i="29"/>
  <c r="U26" i="29"/>
  <c r="U25" i="29"/>
  <c r="U24" i="29"/>
  <c r="U23" i="29"/>
  <c r="U22" i="29"/>
  <c r="U21" i="29"/>
  <c r="U19" i="29"/>
  <c r="U18" i="29"/>
  <c r="U16" i="29"/>
  <c r="U15" i="29"/>
  <c r="U14" i="29"/>
  <c r="U13" i="29"/>
  <c r="R33" i="29"/>
  <c r="R31" i="29"/>
  <c r="R30" i="29"/>
  <c r="R29" i="29"/>
  <c r="R28" i="29"/>
  <c r="R27" i="29"/>
  <c r="R26" i="29"/>
  <c r="R25" i="29"/>
  <c r="R24" i="29"/>
  <c r="R23" i="29"/>
  <c r="R22" i="29"/>
  <c r="R21" i="29"/>
  <c r="R19" i="29"/>
  <c r="R18" i="29"/>
  <c r="R16" i="29"/>
  <c r="R15" i="29"/>
  <c r="R14" i="29"/>
  <c r="U40" i="29" l="1"/>
  <c r="R40" i="29"/>
  <c r="L33" i="29" l="1"/>
  <c r="L31" i="29"/>
  <c r="L30" i="29"/>
  <c r="L29" i="29"/>
  <c r="L28" i="29"/>
  <c r="L27" i="29"/>
  <c r="L26" i="29"/>
  <c r="L25" i="29"/>
  <c r="L24" i="29"/>
  <c r="L23" i="29"/>
  <c r="L22" i="29"/>
  <c r="L21" i="29"/>
  <c r="L16" i="29"/>
  <c r="L15" i="29"/>
  <c r="L14" i="29"/>
  <c r="L13" i="29"/>
  <c r="L19" i="29"/>
  <c r="L18" i="29"/>
  <c r="L40" i="29" l="1"/>
  <c r="T40" i="29" l="1"/>
  <c r="Q40" i="29"/>
  <c r="K40" i="29"/>
  <c r="H40" i="29"/>
  <c r="X30" i="29" l="1"/>
  <c r="X26" i="29"/>
  <c r="X22" i="29"/>
  <c r="X13" i="29"/>
  <c r="X25" i="29"/>
  <c r="X16" i="29"/>
  <c r="X33" i="29"/>
  <c r="X28" i="29"/>
  <c r="X24" i="29"/>
  <c r="X15" i="29"/>
  <c r="X29" i="29"/>
  <c r="X21" i="29"/>
  <c r="X31" i="29"/>
  <c r="X27" i="29"/>
  <c r="X23" i="29"/>
  <c r="X14" i="29"/>
  <c r="W40" i="29"/>
  <c r="X40" i="29" l="1"/>
  <c r="I33" i="29" l="1"/>
  <c r="I31" i="29"/>
  <c r="I30" i="29"/>
  <c r="I29" i="29"/>
  <c r="I28" i="29"/>
  <c r="I27" i="29"/>
  <c r="I26" i="29"/>
  <c r="I25" i="29"/>
  <c r="I24" i="29"/>
  <c r="I23" i="29"/>
  <c r="I22" i="29"/>
  <c r="I21" i="29"/>
  <c r="I17" i="29"/>
  <c r="I16" i="29"/>
  <c r="I15" i="29"/>
  <c r="I14" i="29"/>
  <c r="I13" i="29"/>
  <c r="I18" i="29" l="1"/>
  <c r="I19" i="29"/>
  <c r="I40" i="29"/>
  <c r="F17" i="29" l="1"/>
  <c r="X18" i="29"/>
  <c r="X19" i="29"/>
  <c r="F33" i="29"/>
  <c r="F31" i="29"/>
  <c r="F30" i="29"/>
  <c r="F29" i="29"/>
  <c r="F28" i="29"/>
  <c r="F27" i="29"/>
  <c r="F26" i="29"/>
  <c r="F25" i="29"/>
  <c r="F24" i="29"/>
  <c r="F23" i="29"/>
  <c r="F22" i="29"/>
  <c r="F21" i="29"/>
  <c r="F16" i="29"/>
  <c r="F15" i="29"/>
  <c r="F14" i="29"/>
  <c r="F13" i="29"/>
  <c r="E40" i="29"/>
  <c r="F18" i="29" l="1"/>
  <c r="F40" i="29"/>
  <c r="F19" i="29"/>
  <c r="B22" i="91"/>
  <c r="B23" i="91" s="1"/>
  <c r="B24" i="91" l="1"/>
  <c r="B25" i="91" s="1"/>
  <c r="B26" i="91" s="1"/>
  <c r="B27" i="91" s="1"/>
  <c r="B28" i="91" l="1"/>
  <c r="B29" i="91" s="1"/>
  <c r="B30" i="91" s="1"/>
  <c r="B31" i="91"/>
  <c r="B32" i="91" s="1"/>
  <c r="B33" i="91" s="1"/>
  <c r="B34" i="91" s="1"/>
  <c r="B36" i="91" s="1"/>
  <c r="B37" i="91" s="1"/>
  <c r="B38" i="91" s="1"/>
  <c r="B39" i="91" s="1"/>
  <c r="B40" i="91" s="1"/>
  <c r="B41" i="91" s="1"/>
  <c r="B42" i="91" s="1"/>
  <c r="B43" i="91" s="1"/>
  <c r="B44" i="91" s="1"/>
  <c r="B45" i="91" s="1"/>
  <c r="B46" i="91" s="1"/>
  <c r="B47" i="91" s="1"/>
  <c r="B48" i="91" s="1"/>
  <c r="B49" i="91" s="1"/>
</calcChain>
</file>

<file path=xl/connections.xml><?xml version="1.0" encoding="utf-8"?>
<connections xmlns="http://schemas.openxmlformats.org/spreadsheetml/2006/main">
  <connection id="1" keepAlive="1" name="Query - 18 DP_crosstable" description="Connection to the '18 DP_crosstable' query in the workbook." type="5" refreshedVersion="6" background="1">
    <dbPr connection="Provider=Microsoft.Mashup.OleDb.1;Data Source=$Workbook$;Location=18 DP_crosstable;Extended Properties=&quot;&quot;" command="SELECT * FROM [18 DP_crosstable]"/>
  </connection>
  <connection id="2" keepAlive="1" name="Query - 18 DP_crosstable (2)" description="Connection to the '18 DP_crosstable (2)' query in the workbook." type="5" refreshedVersion="6" background="1">
    <dbPr connection="Provider=Microsoft.Mashup.OleDb.1;Data Source=$Workbook$;Location=18 DP_crosstable (2);Extended Properties=&quot;&quot;" command="SELECT * FROM [18 DP_crosstable (2)]"/>
  </connection>
  <connection id="3" keepAlive="1" name="Query - 18 L2_crosstable" description="Connection to the '18 L2_crosstable' query in the workbook." type="5" refreshedVersion="6" background="1">
    <dbPr connection="Provider=Microsoft.Mashup.OleDb.1;Data Source=$Workbook$;Location=18 L2_crosstable;Extended Properties=&quot;&quot;" command="SELECT * FROM [18 L2_crosstable]"/>
  </connection>
  <connection id="4" keepAlive="1" name="Query - 18 L3_crosstable" description="Connection to the '18 L3_crosstable' query in the workbook." type="5" refreshedVersion="6" background="1">
    <dbPr connection="Provider=Microsoft.Mashup.OleDb.1;Data Source=$Workbook$;Location=18 L3_crosstable;Extended Properties=&quot;&quot;" command="SELECT * FROM [18 L3_crosstable]"/>
  </connection>
  <connection id="5" keepAlive="1" name="Query - 18 QL_crosstable" description="Connection to the '18 QL_crosstable' query in the workbook." type="5" refreshedVersion="6" background="1">
    <dbPr connection="Provider=Microsoft.Mashup.OleDb.1;Data Source=$Workbook$;Location=18 QL_crosstable;Extended Properties=&quot;&quot;" command="SELECT * FROM [18 QL_crosstable]"/>
  </connection>
  <connection id="6" keepAlive="1" name="Query - TCEC_18 P" description="Connection to the 'TCEC_18 P' query in the workbook." type="5" refreshedVersion="6" background="1">
    <dbPr connection="Provider=Microsoft.Mashup.OleDb.1;Data Source=$Workbook$;Location=TCEC_18 P;Extended Properties=&quot;&quot;" command="SELECT * FROM [TCEC_18 P]"/>
  </connection>
  <connection id="7" keepAlive="1" name="Query - TCEC_18_1" description="Connection to the 'TCEC_18_1' query in the workbook." type="5" refreshedVersion="6" background="1">
    <dbPr connection="Provider=Microsoft.Mashup.OleDb.1;Data Source=$Workbook$;Location=TCEC_18_1;Extended Properties=&quot;&quot;" command="SELECT * FROM [TCEC_18_1]"/>
  </connection>
  <connection id="8" keepAlive="1" name="Query - TCEC_18_3" description="Connection to the 'TCEC_18_3' query in the workbook." type="5" refreshedVersion="6" background="1" saveData="1">
    <dbPr connection="Provider=Microsoft.Mashup.OleDb.1;Data Source=$Workbook$;Location=TCEC_18_3;Extended Properties=&quot;&quot;" command="SELECT * FROM [TCEC_18_3]"/>
  </connection>
  <connection id="9" keepAlive="1" name="Query - TCEC_18_QL" description="Connection to the 'TCEC_18_QL' query in the workbook." type="5" refreshedVersion="6" background="1">
    <dbPr connection="Provider=Microsoft.Mashup.OleDb.1;Data Source=$Workbook$;Location=TCEC_18_QL;Extended Properties=&quot;&quot;" command="SELECT * FROM [TCEC_18_QL]"/>
  </connection>
  <connection id="10" keepAlive="1" name="Query - TCEC_18_QL (2)" description="Connection to the 'TCEC_18_QL (2)' query in the workbook." type="5" refreshedVersion="6" background="1" saveData="1">
    <dbPr connection="Provider=Microsoft.Mashup.OleDb.1;Data Source=$Workbook$;Location=TCEC_18_QL (2);Extended Properties=&quot;&quot;" command="SELECT * FROM [TCEC_18_QL (2)]"/>
  </connection>
  <connection id="11" keepAlive="1" name="Query - TCEC_18_QL (3)" description="Connection to the 'TCEC_18_QL (3)' query in the workbook." type="5" refreshedVersion="6" background="1" saveData="1">
    <dbPr connection="Provider=Microsoft.Mashup.OleDb.1;Data Source=$Workbook$;Location=TCEC_18_QL (3);Extended Properties=&quot;&quot;" command="SELECT * FROM [TCEC_18_QL (3)]"/>
  </connection>
  <connection id="12" keepAlive="1" name="Query - TCEC_18_Sufi" description="Connection to the 'TCEC_18_Sufi' query in the workbook." type="5" refreshedVersion="6" background="1">
    <dbPr connection="Provider=Microsoft.Mashup.OleDb.1;Data Source=$Workbook$;Location=TCEC_18_Sufi;Extended Properties=&quot;&quot;" command="SELECT * FROM [TCEC_18_Sufi]"/>
  </connection>
  <connection id="13" keepAlive="1" name="Query - TCEC_18_Sufi (2)" description="Connection to the 'TCEC_18_Sufi (2)' query in the workbook." type="5" refreshedVersion="6" background="1">
    <dbPr connection="Provider=Microsoft.Mashup.OleDb.1;Data Source=$Workbook$;Location=TCEC_18_Sufi (2);Extended Properties=&quot;&quot;" command="SELECT * FROM [TCEC_18_Sufi (2)]"/>
  </connection>
  <connection id="14" keepAlive="1" name="Query - TCEC17_L1" description="Connection to the 'TCEC17_L1' query in the workbook." type="5" refreshedVersion="6" background="1">
    <dbPr connection="Provider=Microsoft.Mashup.OleDb.1;Data Source=$Workbook$;Location=TCEC17_L1;Extended Properties=&quot;&quot;" command="SELECT * FROM [TCEC17_L1]"/>
  </connection>
  <connection id="15" keepAlive="1" name="Query - TCEC17_L1po" description="Connection to the 'TCEC17_L1po' query in the workbook." type="5" refreshedVersion="6" background="1" saveData="1">
    <dbPr connection="Provider=Microsoft.Mashup.OleDb.1;Data Source=$Workbook$;Location=TCEC17_L1po;Extended Properties=&quot;&quot;" command="SELECT * FROM [TCEC17_L1po]"/>
  </connection>
  <connection id="16" keepAlive="1" name="Query - TCEC17_L2" description="Connection to the 'TCEC17_L2' query in the workbook." type="5" refreshedVersion="6" background="1">
    <dbPr connection="Provider=Microsoft.Mashup.OleDb.1;Data Source=$Workbook$;Location=TCEC17_L2;Extended Properties=&quot;&quot;" command="SELECT * FROM [TCEC17_L2]"/>
  </connection>
  <connection id="17" keepAlive="1" name="Query - TCEC17_P v2" description="Connection to the 'TCEC17_P v2' query in the workbook." type="5" refreshedVersion="6" background="1">
    <dbPr connection="Provider=Microsoft.Mashup.OleDb.1;Data Source=$Workbook$;Location=TCEC17_P v2;Extended Properties=&quot;&quot;" command="SELECT * FROM [TCEC17_P v2]"/>
  </connection>
  <connection id="18" keepAlive="1" name="Query - TCEC17_QL" description="Connection to the 'TCEC17_QL' query in the workbook." type="5" refreshedVersion="6" background="1">
    <dbPr connection="Provider=Microsoft.Mashup.OleDb.1;Data Source=$Workbook$;Location=TCEC17_QL;Extended Properties=&quot;&quot;" command="SELECT * FROM [TCEC17_QL]"/>
  </connection>
  <connection id="19" keepAlive="1" name="Query - TCEC17_Sufi" description="Connection to the 'TCEC17_Sufi' query in the workbook." type="5" refreshedVersion="6" background="1">
    <dbPr connection="Provider=Microsoft.Mashup.OleDb.1;Data Source=$Workbook$;Location=TCEC17_Sufi;Extended Properties=&quot;&quot;" command="SELECT * FROM [TCEC17_Sufi]"/>
  </connection>
</connections>
</file>

<file path=xl/sharedStrings.xml><?xml version="1.0" encoding="utf-8"?>
<sst xmlns="http://schemas.openxmlformats.org/spreadsheetml/2006/main" count="6405" uniqueCount="1894">
  <si>
    <t>#</t>
  </si>
  <si>
    <t>Game</t>
  </si>
  <si>
    <t>—</t>
  </si>
  <si>
    <t>1-0</t>
  </si>
  <si>
    <t>0-1</t>
  </si>
  <si>
    <t>Chiron</t>
  </si>
  <si>
    <t>Engine</t>
  </si>
  <si>
    <t>Va</t>
  </si>
  <si>
    <t>Wa</t>
  </si>
  <si>
    <t>Ar</t>
  </si>
  <si>
    <t>Ne</t>
  </si>
  <si>
    <t>Fr</t>
  </si>
  <si>
    <t>Fi</t>
  </si>
  <si>
    <t>Ch</t>
  </si>
  <si>
    <t>Bo</t>
  </si>
  <si>
    <t>Komodo</t>
  </si>
  <si>
    <t>Fire</t>
  </si>
  <si>
    <t>Stockfish</t>
  </si>
  <si>
    <t>Booot</t>
  </si>
  <si>
    <t>Wasp</t>
  </si>
  <si>
    <t>Nemorino</t>
  </si>
  <si>
    <t>Arasan</t>
  </si>
  <si>
    <t>Authors</t>
  </si>
  <si>
    <t>US</t>
  </si>
  <si>
    <t>NL</t>
  </si>
  <si>
    <t>UA</t>
  </si>
  <si>
    <t>IT</t>
  </si>
  <si>
    <t>DE</t>
  </si>
  <si>
    <t>BE</t>
  </si>
  <si>
    <t>SE</t>
  </si>
  <si>
    <t>Tord Romstad, Marco Costalba, Joona Kiiski, Gary Linscott</t>
  </si>
  <si>
    <t>Jon Dart</t>
  </si>
  <si>
    <t>Norman Schmidt</t>
  </si>
  <si>
    <t>Frank Schneider</t>
  </si>
  <si>
    <t>Don Dailey, Larry Kaufman, Mark Lefler</t>
  </si>
  <si>
    <t>Vajolet2</t>
  </si>
  <si>
    <t>EGTs</t>
  </si>
  <si>
    <t>Christian Günther</t>
  </si>
  <si>
    <t>Marco Belli</t>
  </si>
  <si>
    <t>John Stanback</t>
  </si>
  <si>
    <t>To</t>
  </si>
  <si>
    <t>thr.</t>
  </si>
  <si>
    <t>Country Codes</t>
  </si>
  <si>
    <t>NO/IT/ FI/CA</t>
  </si>
  <si>
    <t>Pe</t>
  </si>
  <si>
    <t>Et</t>
  </si>
  <si>
    <t>Ethereal</t>
  </si>
  <si>
    <t>Pedone</t>
  </si>
  <si>
    <t>Initial</t>
  </si>
  <si>
    <t>Div.</t>
  </si>
  <si>
    <t>Syz.</t>
  </si>
  <si>
    <t>Fritz</t>
  </si>
  <si>
    <t>P</t>
  </si>
  <si>
    <t>Roger Zuehlsdorf</t>
  </si>
  <si>
    <t>Andrew Grant</t>
  </si>
  <si>
    <t>Fabio Gobbato</t>
  </si>
  <si>
    <t>Version</t>
  </si>
  <si>
    <t>xboard</t>
  </si>
  <si>
    <t>½-½</t>
  </si>
  <si>
    <t>St</t>
  </si>
  <si>
    <t>Ko</t>
  </si>
  <si>
    <t>FR</t>
  </si>
  <si>
    <t>proto-</t>
  </si>
  <si>
    <t>col</t>
  </si>
  <si>
    <t>Name</t>
  </si>
  <si>
    <t>ab</t>
  </si>
  <si>
    <t>Tucano</t>
  </si>
  <si>
    <t>Xiphos</t>
  </si>
  <si>
    <t>Xi</t>
  </si>
  <si>
    <t>Tu</t>
  </si>
  <si>
    <t>Lc</t>
  </si>
  <si>
    <t>Hash Kb</t>
  </si>
  <si>
    <t>Milos Tatarevic</t>
  </si>
  <si>
    <t>Alcides Schulz</t>
  </si>
  <si>
    <t>RS</t>
  </si>
  <si>
    <t>BR</t>
  </si>
  <si>
    <t>UCT/NN AI Community</t>
  </si>
  <si>
    <t>LCZero</t>
  </si>
  <si>
    <t>Sander Maassen vd Brink</t>
  </si>
  <si>
    <t>Shortest</t>
  </si>
  <si>
    <t>Longest</t>
  </si>
  <si>
    <t>#mv</t>
  </si>
  <si>
    <t>TCEC win</t>
  </si>
  <si>
    <t>TCEC draw</t>
  </si>
  <si>
    <t>3x repetition</t>
  </si>
  <si>
    <t>Tech. default</t>
  </si>
  <si>
    <t>Superfinal</t>
  </si>
  <si>
    <t xml:space="preserve"># </t>
  </si>
  <si>
    <t>%</t>
  </si>
  <si>
    <t>Wins</t>
  </si>
  <si>
    <t>Overall</t>
  </si>
  <si>
    <t xml:space="preserve"># games </t>
  </si>
  <si>
    <t>Generic Divisional Statistics</t>
  </si>
  <si>
    <t>Division P</t>
  </si>
  <si>
    <t>Mate</t>
  </si>
  <si>
    <t>Results</t>
  </si>
  <si>
    <t>Terminations</t>
  </si>
  <si>
    <t>Length</t>
  </si>
  <si>
    <t>Moves</t>
  </si>
  <si>
    <t>50-move rule</t>
  </si>
  <si>
    <t>O'all</t>
  </si>
  <si>
    <t>EGT adj., 'draw'</t>
  </si>
  <si>
    <t>EGT adj., 'win'</t>
  </si>
  <si>
    <t>ScorpioNN</t>
  </si>
  <si>
    <t>Winter</t>
  </si>
  <si>
    <t>Wi</t>
  </si>
  <si>
    <t>FM Jonathan Rosenthal</t>
  </si>
  <si>
    <t>Raoni Campos</t>
  </si>
  <si>
    <t>Ronald Friederich</t>
  </si>
  <si>
    <t>uci</t>
  </si>
  <si>
    <t>rofchade</t>
  </si>
  <si>
    <t>chess22k</t>
  </si>
  <si>
    <t>rf</t>
  </si>
  <si>
    <t>CH</t>
  </si>
  <si>
    <t>c22</t>
  </si>
  <si>
    <t>Stalemate</t>
  </si>
  <si>
    <t>Manual adj.</t>
  </si>
  <si>
    <t>Ru</t>
  </si>
  <si>
    <t>Andreas Matthies</t>
  </si>
  <si>
    <t>Monolith</t>
  </si>
  <si>
    <t>Jonas Mayr</t>
  </si>
  <si>
    <t>Topple</t>
  </si>
  <si>
    <t>Marvin</t>
  </si>
  <si>
    <t>Ma</t>
  </si>
  <si>
    <t>Mo</t>
  </si>
  <si>
    <t>Igel</t>
  </si>
  <si>
    <t>Ig</t>
  </si>
  <si>
    <t>Minic</t>
  </si>
  <si>
    <t>Mi</t>
  </si>
  <si>
    <t>4b</t>
  </si>
  <si>
    <t>Adam Treat and Mark Jordan</t>
  </si>
  <si>
    <t>Volodymyr Shcherbyna</t>
  </si>
  <si>
    <t>Martin Danielsson</t>
  </si>
  <si>
    <t>Vivien Clauzon</t>
  </si>
  <si>
    <t>Vincent Tang</t>
  </si>
  <si>
    <t>RubiChess</t>
  </si>
  <si>
    <t>Clock-time used (h)</t>
  </si>
  <si>
    <t>C-time not used (h)</t>
  </si>
  <si>
    <t>AllieStein</t>
  </si>
  <si>
    <t>Ba</t>
  </si>
  <si>
    <t>Bagatur</t>
  </si>
  <si>
    <t>?</t>
  </si>
  <si>
    <t>Krasimir Topchiyski</t>
  </si>
  <si>
    <t>BG</t>
  </si>
  <si>
    <t>AS</t>
  </si>
  <si>
    <t>Resignation</t>
  </si>
  <si>
    <t>White performance</t>
  </si>
  <si>
    <t>Black performance</t>
  </si>
  <si>
    <t>EGT adjudication</t>
  </si>
  <si>
    <t>Draws</t>
  </si>
  <si>
    <t>SF</t>
  </si>
  <si>
    <t>UK</t>
  </si>
  <si>
    <t>AT</t>
  </si>
  <si>
    <t>Asymptote</t>
  </si>
  <si>
    <t>Q</t>
  </si>
  <si>
    <t>Maximillian Lupke</t>
  </si>
  <si>
    <t>Sv</t>
  </si>
  <si>
    <t>Gian-Carlo Pascutto</t>
  </si>
  <si>
    <t>Alexander Lim</t>
  </si>
  <si>
    <t>At</t>
  </si>
  <si>
    <t>TCEC16</t>
  </si>
  <si>
    <t>Qualification</t>
  </si>
  <si>
    <t>League 2</t>
  </si>
  <si>
    <t>Loss on time</t>
  </si>
  <si>
    <t>Time-budget (h)</t>
  </si>
  <si>
    <t>League 1</t>
  </si>
  <si>
    <t>X</t>
  </si>
  <si>
    <t>Elo</t>
  </si>
  <si>
    <t>Defenchess</t>
  </si>
  <si>
    <t>De</t>
  </si>
  <si>
    <t>Can Cetin and Dogac Eldenk</t>
  </si>
  <si>
    <t>Fabchess</t>
  </si>
  <si>
    <t>Tier</t>
  </si>
  <si>
    <t>Fa</t>
  </si>
  <si>
    <t xml:space="preserve"> Fabian von der Warth</t>
  </si>
  <si>
    <t>Co</t>
  </si>
  <si>
    <t>Counter</t>
  </si>
  <si>
    <t>Vadim Chizhov</t>
  </si>
  <si>
    <t>Demolito</t>
  </si>
  <si>
    <t>Lucas Braesch</t>
  </si>
  <si>
    <t>iCE</t>
  </si>
  <si>
    <t>4.0.853</t>
  </si>
  <si>
    <t>Thomas Petzke</t>
  </si>
  <si>
    <t>Gogobello</t>
  </si>
  <si>
    <t>Go</t>
  </si>
  <si>
    <t xml:space="preserve"> Salvatore Giannotti</t>
  </si>
  <si>
    <t>Pirarucu</t>
  </si>
  <si>
    <t>8.07_dev2</t>
  </si>
  <si>
    <t>Dm</t>
  </si>
  <si>
    <t>Pi</t>
  </si>
  <si>
    <t>iC</t>
  </si>
  <si>
    <t>Tucano 8.07_dev2</t>
  </si>
  <si>
    <t>2.9.0-TCEC-S17</t>
  </si>
  <si>
    <t>Black</t>
  </si>
  <si>
    <t>White</t>
  </si>
  <si>
    <t>Duration</t>
  </si>
  <si>
    <t>ECO</t>
  </si>
  <si>
    <t>Opening</t>
  </si>
  <si>
    <t>Result</t>
  </si>
  <si>
    <t>Start</t>
  </si>
  <si>
    <t>Termination</t>
  </si>
  <si>
    <t>C00</t>
  </si>
  <si>
    <t>B51</t>
  </si>
  <si>
    <t>D02</t>
  </si>
  <si>
    <t>B53</t>
  </si>
  <si>
    <t>C41</t>
  </si>
  <si>
    <t>B12</t>
  </si>
  <si>
    <t>A15</t>
  </si>
  <si>
    <t>A84</t>
  </si>
  <si>
    <t>A16</t>
  </si>
  <si>
    <t>B00</t>
  </si>
  <si>
    <t>D85</t>
  </si>
  <si>
    <t>B52</t>
  </si>
  <si>
    <t>C11</t>
  </si>
  <si>
    <t>B08</t>
  </si>
  <si>
    <t>B22</t>
  </si>
  <si>
    <t>B90</t>
  </si>
  <si>
    <t>C50</t>
  </si>
  <si>
    <t>A10</t>
  </si>
  <si>
    <t>A35</t>
  </si>
  <si>
    <t>A04</t>
  </si>
  <si>
    <t>A40</t>
  </si>
  <si>
    <t>A05</t>
  </si>
  <si>
    <t>Sicilian, Canal-Sokolsky (Nimzovich-Rossolimo, Moscow) attack</t>
  </si>
  <si>
    <t>English opening</t>
  </si>
  <si>
    <t>Sicilian, Chekhover variation</t>
  </si>
  <si>
    <t>Caro-Kann, advance variation</t>
  </si>
  <si>
    <t>Queen's pawn game</t>
  </si>
  <si>
    <t>Dutch defence</t>
  </si>
  <si>
    <t>French, King's Indian attack</t>
  </si>
  <si>
    <t>Gruenfeld, modern exchange variation</t>
  </si>
  <si>
    <t>Sicilian, Canal-Sokolsky attack, 3...Bd7</t>
  </si>
  <si>
    <t>Pirc, classical system, 5.Be2</t>
  </si>
  <si>
    <t>Sicilian, Alapin's variation (2.c3)</t>
  </si>
  <si>
    <t>Reti opening</t>
  </si>
  <si>
    <t>English, symmetrical, four knights system</t>
  </si>
  <si>
    <t>Fifty moves rule</t>
  </si>
  <si>
    <t>3-Fold repetition</t>
  </si>
  <si>
    <t>TCEC draw rule</t>
  </si>
  <si>
    <t>TCEC win rule</t>
  </si>
  <si>
    <t>SyzygyTB</t>
  </si>
  <si>
    <t>Black mates</t>
  </si>
  <si>
    <t>M13</t>
  </si>
  <si>
    <t>M25</t>
  </si>
  <si>
    <t>M1</t>
  </si>
  <si>
    <t>M23</t>
  </si>
  <si>
    <t>M15</t>
  </si>
  <si>
    <t>M7</t>
  </si>
  <si>
    <t>M33</t>
  </si>
  <si>
    <t>-M14</t>
  </si>
  <si>
    <t>M27</t>
  </si>
  <si>
    <t>-M13</t>
  </si>
  <si>
    <t>-M25</t>
  </si>
  <si>
    <t>-M33</t>
  </si>
  <si>
    <t>-M1</t>
  </si>
  <si>
    <t>M20</t>
  </si>
  <si>
    <t>-M11</t>
  </si>
  <si>
    <t>-M23</t>
  </si>
  <si>
    <t>-M21</t>
  </si>
  <si>
    <t>-M9</t>
  </si>
  <si>
    <t>-M15</t>
  </si>
  <si>
    <t>x</t>
  </si>
  <si>
    <t>Round</t>
  </si>
  <si>
    <t>C42</t>
  </si>
  <si>
    <t>C70</t>
  </si>
  <si>
    <t>B73</t>
  </si>
  <si>
    <t>D10</t>
  </si>
  <si>
    <t>A00</t>
  </si>
  <si>
    <t>Petrov, classical attack, Marshall variation</t>
  </si>
  <si>
    <t>Sicilian, Najdorf, Lipnitzky attack</t>
  </si>
  <si>
    <t>Benko's opening</t>
  </si>
  <si>
    <t>M9</t>
  </si>
  <si>
    <t>-M34</t>
  </si>
  <si>
    <t>M8</t>
  </si>
  <si>
    <t>-M29</t>
  </si>
  <si>
    <t>'1-0' + '0-1' - wins</t>
  </si>
  <si>
    <t>0.6.1</t>
  </si>
  <si>
    <t>q</t>
  </si>
  <si>
    <t>WhiteEv</t>
  </si>
  <si>
    <t>BlackEv</t>
  </si>
  <si>
    <t>B18</t>
  </si>
  <si>
    <t>D37</t>
  </si>
  <si>
    <t>A80</t>
  </si>
  <si>
    <t>C01</t>
  </si>
  <si>
    <t>A41</t>
  </si>
  <si>
    <t>A42</t>
  </si>
  <si>
    <t>Caro-Kann, classical, 6.h4</t>
  </si>
  <si>
    <t>QGD, 4.Nf3</t>
  </si>
  <si>
    <t>French, exchange variation</t>
  </si>
  <si>
    <t>Queen's Pawn</t>
  </si>
  <si>
    <t>Modern defence, Averbakh system</t>
  </si>
  <si>
    <t>M11</t>
  </si>
  <si>
    <t>M12</t>
  </si>
  <si>
    <t>-M19</t>
  </si>
  <si>
    <t>ChessFighter</t>
  </si>
  <si>
    <t>1po</t>
  </si>
  <si>
    <t>CF</t>
  </si>
  <si>
    <t>Sc</t>
  </si>
  <si>
    <t>E91</t>
  </si>
  <si>
    <t>King's Indian, 6.Be2</t>
  </si>
  <si>
    <t>→</t>
  </si>
  <si>
    <t>a14</t>
  </si>
  <si>
    <t>A43</t>
  </si>
  <si>
    <t>Old Benoni defence</t>
  </si>
  <si>
    <t>M5</t>
  </si>
  <si>
    <t>SB</t>
  </si>
  <si>
    <t>C57</t>
  </si>
  <si>
    <t>Owen defence</t>
  </si>
  <si>
    <t>Benoni defence</t>
  </si>
  <si>
    <t>KP, Nimzovich defence</t>
  </si>
  <si>
    <t>Final Tier</t>
  </si>
  <si>
    <t>¯</t>
  </si>
  <si>
    <t>­</t>
  </si>
  <si>
    <t>­¯</t>
  </si>
  <si>
    <t>Daniel Shawul</t>
  </si>
  <si>
    <t>Stoofvlees II</t>
  </si>
  <si>
    <t>0.8</t>
  </si>
  <si>
    <t>2.1</t>
  </si>
  <si>
    <t>3.3</t>
  </si>
  <si>
    <t>Combusken</t>
  </si>
  <si>
    <t>1.1.1</t>
  </si>
  <si>
    <t>Cm</t>
  </si>
  <si>
    <t>3.5dev</t>
  </si>
  <si>
    <t>1.14.2</t>
  </si>
  <si>
    <t>Weiss</t>
  </si>
  <si>
    <t>We</t>
  </si>
  <si>
    <t>0.10-dev2</t>
  </si>
  <si>
    <t>20200426</t>
  </si>
  <si>
    <t>2.2</t>
  </si>
  <si>
    <t>2.4.1-tcec-dev0</t>
  </si>
  <si>
    <t>3.6.0-a6</t>
  </si>
  <si>
    <t>2.17</t>
  </si>
  <si>
    <t>3.3.5</t>
  </si>
  <si>
    <t>0.7.5-dev</t>
  </si>
  <si>
    <t>Counter 3.5dev</t>
  </si>
  <si>
    <t>12.0</t>
  </si>
  <si>
    <t>Asymptote 0.8</t>
  </si>
  <si>
    <t>Monolith 2</t>
  </si>
  <si>
    <t>chess22k 1.14</t>
  </si>
  <si>
    <t>11.0</t>
  </si>
  <si>
    <t>ChessFighter 3.3</t>
  </si>
  <si>
    <t>FabChess 1.14.2</t>
  </si>
  <si>
    <t>Combusken 1.1.1</t>
  </si>
  <si>
    <t>Bagatur 2.1</t>
  </si>
  <si>
    <t>Weiss 0.10-dev2</t>
  </si>
  <si>
    <t>TCEC18 QL</t>
  </si>
  <si>
    <t>TCEC_18: Division Q, 3, 2, 1, P x-tables</t>
  </si>
  <si>
    <t>TCEC18 L3</t>
  </si>
  <si>
    <t>5.38</t>
  </si>
  <si>
    <t xml:space="preserve"> Ubaldo Andrea Farina</t>
  </si>
  <si>
    <t>0.7.5</t>
  </si>
  <si>
    <t>ChessBrainVB</t>
  </si>
  <si>
    <t>CB</t>
  </si>
  <si>
    <t>6.4</t>
  </si>
  <si>
    <t>D14</t>
  </si>
  <si>
    <t>D41</t>
  </si>
  <si>
    <t>C44</t>
  </si>
  <si>
    <t>D00</t>
  </si>
  <si>
    <t>A01</t>
  </si>
  <si>
    <t>A56</t>
  </si>
  <si>
    <t>B15</t>
  </si>
  <si>
    <t>D17</t>
  </si>
  <si>
    <t>C61</t>
  </si>
  <si>
    <t>C97</t>
  </si>
  <si>
    <t>D32</t>
  </si>
  <si>
    <t>C14</t>
  </si>
  <si>
    <t>Dunst (Sleipner, Heinrichsen) opening</t>
  </si>
  <si>
    <t>English, Anglo-Gruenfeld defense</t>
  </si>
  <si>
    <t>QGD Slav defence</t>
  </si>
  <si>
    <t>QGD Slav, exchange variation, 6.Bf4 Bf5</t>
  </si>
  <si>
    <t>two knights defence, Pincus variation</t>
  </si>
  <si>
    <t>QGD, Semi-Tarrasch, 5.cd</t>
  </si>
  <si>
    <t>Inverted Hungarian</t>
  </si>
  <si>
    <t>Ruy Lopez</t>
  </si>
  <si>
    <t>King's pawn opening</t>
  </si>
  <si>
    <t>Petrov, classical attack, Chigorin variation</t>
  </si>
  <si>
    <t>French, Burn variation</t>
  </si>
  <si>
    <t>Mieses opening</t>
  </si>
  <si>
    <t>Dutch, 2.Bg5 variation</t>
  </si>
  <si>
    <t>Queen's pawn, Mason variation</t>
  </si>
  <si>
    <t>Nimzovich-Larsen attack, symmetrical variation</t>
  </si>
  <si>
    <t>Benoni defence, Hromodka system</t>
  </si>
  <si>
    <t>Caro-Kann, Tartakower (Nimzovich) variation</t>
  </si>
  <si>
    <t>Modern defence</t>
  </si>
  <si>
    <t>QGD Slav, Wiesbaden variation</t>
  </si>
  <si>
    <t>Ruy Lopez, Bird's defence</t>
  </si>
  <si>
    <t>Ruy Lopez, closed, Chigorin defence</t>
  </si>
  <si>
    <t>Giuoco Pianissimo</t>
  </si>
  <si>
    <t>QGD, Tarrasch defence, 4.cd ed</t>
  </si>
  <si>
    <t>Sicilian, dragon, classical, Zollner gambit</t>
  </si>
  <si>
    <t>Philidor, Hanham variation</t>
  </si>
  <si>
    <t>French, classical, Alapin variation</t>
  </si>
  <si>
    <t>15:00:00 on 2020-05-03</t>
  </si>
  <si>
    <t>16:06:21 on 2020-05-03</t>
  </si>
  <si>
    <t>17:18:03 on 2020-05-03</t>
  </si>
  <si>
    <t>18:25:16 on 2020-05-03</t>
  </si>
  <si>
    <t>19:37:05 on 2020-05-03</t>
  </si>
  <si>
    <t>20:55:45 on 2020-05-03</t>
  </si>
  <si>
    <t>22:08:27 on 2020-05-03</t>
  </si>
  <si>
    <t>23:19:32 on 2020-05-03</t>
  </si>
  <si>
    <t>00:34:53 on 2020-05-04</t>
  </si>
  <si>
    <t>01:40:02 on 2020-05-04</t>
  </si>
  <si>
    <t>02:45:48 on 2020-05-04</t>
  </si>
  <si>
    <t>03:50:17 on 2020-05-04</t>
  </si>
  <si>
    <t>05:03:51 on 2020-05-04</t>
  </si>
  <si>
    <t>06:33:56 on 2020-05-04</t>
  </si>
  <si>
    <t>07:47:40 on 2020-05-04</t>
  </si>
  <si>
    <t>09:16:27 on 2020-05-04</t>
  </si>
  <si>
    <t>10:22:47 on 2020-05-04</t>
  </si>
  <si>
    <t>11:22:23 on 2020-05-04</t>
  </si>
  <si>
    <t>12:27:53 on 2020-05-04</t>
  </si>
  <si>
    <t>13:12:06 on 2020-05-04</t>
  </si>
  <si>
    <t>14:17:24 on 2020-05-04</t>
  </si>
  <si>
    <t>15:12:21 on 2020-05-04</t>
  </si>
  <si>
    <t>16:18:48 on 2020-05-04</t>
  </si>
  <si>
    <t>17:25:05 on 2020-05-04</t>
  </si>
  <si>
    <t>18:23:07 on 2020-05-04</t>
  </si>
  <si>
    <t>19:36:02 on 2020-05-04</t>
  </si>
  <si>
    <t>20:43:30 on 2020-05-04</t>
  </si>
  <si>
    <t>21:58:44 on 2020-05-04</t>
  </si>
  <si>
    <t>23:07:15 on 2020-05-04</t>
  </si>
  <si>
    <t>00:10:05 on 2020-05-05</t>
  </si>
  <si>
    <t>01:29:28 on 2020-05-05</t>
  </si>
  <si>
    <t>02:37:22 on 2020-05-05</t>
  </si>
  <si>
    <t>03:48:58 on 2020-05-05</t>
  </si>
  <si>
    <t>05:19:08 on 2020-05-05</t>
  </si>
  <si>
    <t>06:44:21 on 2020-05-05</t>
  </si>
  <si>
    <t>07:51:36 on 2020-05-05</t>
  </si>
  <si>
    <t>09:08:30 on 2020-05-05</t>
  </si>
  <si>
    <t>10:09:35 on 2020-05-05</t>
  </si>
  <si>
    <t>11:26:39 on 2020-05-05</t>
  </si>
  <si>
    <t>12:20:22 on 2020-05-05</t>
  </si>
  <si>
    <t>13:24:48 on 2020-05-05</t>
  </si>
  <si>
    <t>14:24:51 on 2020-05-05</t>
  </si>
  <si>
    <t>15:38:40 on 2020-05-05</t>
  </si>
  <si>
    <t>16:42:37 on 2020-05-05</t>
  </si>
  <si>
    <t>18:02:52 on 2020-05-05</t>
  </si>
  <si>
    <t>19:17:52 on 2020-05-05</t>
  </si>
  <si>
    <t>20:24:00 on 2020-05-05</t>
  </si>
  <si>
    <t>21:00:30 on 2020-05-05</t>
  </si>
  <si>
    <t>22:07:51 on 2020-05-05</t>
  </si>
  <si>
    <t>22:48:01 on 2020-05-05</t>
  </si>
  <si>
    <t>23:57:02 on 2020-05-05</t>
  </si>
  <si>
    <t>01:17:55 on 2020-05-06</t>
  </si>
  <si>
    <t>02:19:04 on 2020-05-06</t>
  </si>
  <si>
    <t>03:38:48 on 2020-05-06</t>
  </si>
  <si>
    <t>04:51:48 on 2020-05-06</t>
  </si>
  <si>
    <t>05:50:20 on 2020-05-06</t>
  </si>
  <si>
    <t>06:41:33 on 2020-05-06</t>
  </si>
  <si>
    <t>08:16:37 on 2020-05-06</t>
  </si>
  <si>
    <t>09:16:07 on 2020-05-06</t>
  </si>
  <si>
    <t>10:07:50 on 2020-05-06</t>
  </si>
  <si>
    <t>11:10:59 on 2020-05-06</t>
  </si>
  <si>
    <t>12:10:28 on 2020-05-06</t>
  </si>
  <si>
    <t>13:09:00 on 2020-05-06</t>
  </si>
  <si>
    <t>13:57:44 on 2020-05-06</t>
  </si>
  <si>
    <t>15:04:16 on 2020-05-06</t>
  </si>
  <si>
    <t>16:12:49 on 2020-05-06</t>
  </si>
  <si>
    <t>17:12:12 on 2020-05-06</t>
  </si>
  <si>
    <t>18:18:54 on 2020-05-06</t>
  </si>
  <si>
    <t>19:22:24 on 2020-05-06</t>
  </si>
  <si>
    <t>20:28:22 on 2020-05-06</t>
  </si>
  <si>
    <t>21:51:48 on 2020-05-06</t>
  </si>
  <si>
    <t>23:02:50 on 2020-05-06</t>
  </si>
  <si>
    <t>00:12:25 on 2020-05-07</t>
  </si>
  <si>
    <t>01:14:53 on 2020-05-07</t>
  </si>
  <si>
    <t>02:20:12 on 2020-05-07</t>
  </si>
  <si>
    <t>02:46:06 on 2020-05-07</t>
  </si>
  <si>
    <t>03:37:13 on 2020-05-07</t>
  </si>
  <si>
    <t>04:38:15 on 2020-05-07</t>
  </si>
  <si>
    <t>06:01:20 on 2020-05-07</t>
  </si>
  <si>
    <t>07:04:17 on 2020-05-07</t>
  </si>
  <si>
    <t>08:05:56 on 2020-05-07</t>
  </si>
  <si>
    <t>08:59:21 on 2020-05-07</t>
  </si>
  <si>
    <t>10:22:30 on 2020-05-07</t>
  </si>
  <si>
    <t>11:31:43 on 2020-05-07</t>
  </si>
  <si>
    <t>12:41:36 on 2020-05-07</t>
  </si>
  <si>
    <t>13:52:21 on 2020-05-07</t>
  </si>
  <si>
    <t>15:03:48 on 2020-05-07</t>
  </si>
  <si>
    <t>16:04:39 on 2020-05-07</t>
  </si>
  <si>
    <t>17:18:55 on 2020-05-07</t>
  </si>
  <si>
    <t>18:30:12 on 2020-05-07</t>
  </si>
  <si>
    <t>-M20</t>
  </si>
  <si>
    <t>-M10</t>
  </si>
  <si>
    <t>-M18</t>
  </si>
  <si>
    <t>TCEC18: Qualification League results</t>
  </si>
  <si>
    <t>League 3</t>
  </si>
  <si>
    <t>avge moves</t>
  </si>
  <si>
    <t>total ply</t>
  </si>
  <si>
    <t>Pts</t>
  </si>
  <si>
    <t>66.7</t>
  </si>
  <si>
    <t>=0</t>
  </si>
  <si>
    <t>=1</t>
  </si>
  <si>
    <t>1=</t>
  </si>
  <si>
    <t>00</t>
  </si>
  <si>
    <t>11</t>
  </si>
  <si>
    <t>63.9</t>
  </si>
  <si>
    <t>==</t>
  </si>
  <si>
    <t>01</t>
  </si>
  <si>
    <t>0=</t>
  </si>
  <si>
    <t>61.1</t>
  </si>
  <si>
    <t>10</t>
  </si>
  <si>
    <t>55.6</t>
  </si>
  <si>
    <t>27.8</t>
  </si>
  <si>
    <t>P%</t>
  </si>
  <si>
    <r>
      <t xml:space="preserve">Elo </t>
    </r>
    <r>
      <rPr>
        <b/>
        <sz val="9"/>
        <color theme="1"/>
        <rFont val="Symbol"/>
        <family val="1"/>
        <charset val="2"/>
      </rPr>
      <t>D</t>
    </r>
  </si>
  <si>
    <t>Demolito 20200426</t>
  </si>
  <si>
    <t>3494</t>
  </si>
  <si>
    <t>99.75</t>
  </si>
  <si>
    <t>+15</t>
  </si>
  <si>
    <t>Gogobello 2.2</t>
  </si>
  <si>
    <t>3423</t>
  </si>
  <si>
    <t>96.75</t>
  </si>
  <si>
    <t>+45</t>
  </si>
  <si>
    <t>Igel 2.4.1-tcec-dev0</t>
  </si>
  <si>
    <t>3462</t>
  </si>
  <si>
    <t>10.5</t>
  </si>
  <si>
    <t>90.75</t>
  </si>
  <si>
    <t>-5</t>
  </si>
  <si>
    <t>58.3</t>
  </si>
  <si>
    <t>Minic 2.17</t>
  </si>
  <si>
    <t>3438</t>
  </si>
  <si>
    <t>9.5</t>
  </si>
  <si>
    <t>79.75</t>
  </si>
  <si>
    <t>-16</t>
  </si>
  <si>
    <t>52.8</t>
  </si>
  <si>
    <t>iCE 4.0.853</t>
  </si>
  <si>
    <t>3451</t>
  </si>
  <si>
    <t>9.0</t>
  </si>
  <si>
    <t>76.25</t>
  </si>
  <si>
    <t>-44</t>
  </si>
  <si>
    <t>50.0</t>
  </si>
  <si>
    <t>Marvin 3.6.0-a6</t>
  </si>
  <si>
    <t>3381</t>
  </si>
  <si>
    <t>78.00</t>
  </si>
  <si>
    <t>+18</t>
  </si>
  <si>
    <t>Topple 0.7.5-dev</t>
  </si>
  <si>
    <t>3384</t>
  </si>
  <si>
    <t>8.0</t>
  </si>
  <si>
    <t>71.75</t>
  </si>
  <si>
    <t>-17</t>
  </si>
  <si>
    <t>44.4</t>
  </si>
  <si>
    <t>Pirarucu 3.3.5</t>
  </si>
  <si>
    <t>3414</t>
  </si>
  <si>
    <t>72.00</t>
  </si>
  <si>
    <t>-43</t>
  </si>
  <si>
    <t>3292</t>
  </si>
  <si>
    <t>7.0</t>
  </si>
  <si>
    <t>62.50</t>
  </si>
  <si>
    <t>+30</t>
  </si>
  <si>
    <t>38.9</t>
  </si>
  <si>
    <t>3269</t>
  </si>
  <si>
    <t>6.0</t>
  </si>
  <si>
    <t>52.00</t>
  </si>
  <si>
    <t>+16</t>
  </si>
  <si>
    <t>33.3</t>
  </si>
  <si>
    <t>TCEC18 L2</t>
  </si>
  <si>
    <t>Booot 6.4</t>
  </si>
  <si>
    <t>Pedone 20200510</t>
  </si>
  <si>
    <t>Winter 0.7.5</t>
  </si>
  <si>
    <t>Vajolet2 2.9.0-TCEC-S17</t>
  </si>
  <si>
    <t>Chiron TCEC16</t>
  </si>
  <si>
    <t>Wasp 3.90</t>
  </si>
  <si>
    <t>ChessBrainVB 3.74</t>
  </si>
  <si>
    <t>Nemorino 5.38</t>
  </si>
  <si>
    <t>1</t>
  </si>
  <si>
    <t>Fire 021819</t>
  </si>
  <si>
    <t>rofChade 2.301</t>
  </si>
  <si>
    <t>Defenchess 2.3_dev2</t>
  </si>
  <si>
    <t>Fritz 17_20200130</t>
  </si>
  <si>
    <t>ScorpioNN 3.0.8.2</t>
  </si>
  <si>
    <t>Xiphos 0.6.1</t>
  </si>
  <si>
    <t>Arasan 22.0_c5b58e5</t>
  </si>
  <si>
    <t>RubiChess 1.7.3</t>
  </si>
  <si>
    <t>Pts.</t>
  </si>
  <si>
    <t>TCEC18 L1</t>
  </si>
  <si>
    <t>TCEC18:League 3 results</t>
  </si>
  <si>
    <t>WhiteEval</t>
  </si>
  <si>
    <t>BlackEval</t>
  </si>
  <si>
    <t>B06</t>
  </si>
  <si>
    <t>B07</t>
  </si>
  <si>
    <t>A45</t>
  </si>
  <si>
    <t>C12</t>
  </si>
  <si>
    <t>D35</t>
  </si>
  <si>
    <t>A48</t>
  </si>
  <si>
    <t>A29</t>
  </si>
  <si>
    <t>B10</t>
  </si>
  <si>
    <t>C47</t>
  </si>
  <si>
    <t>E60</t>
  </si>
  <si>
    <t>A46</t>
  </si>
  <si>
    <t>C02</t>
  </si>
  <si>
    <t>C48</t>
  </si>
  <si>
    <t>D47</t>
  </si>
  <si>
    <t>D30</t>
  </si>
  <si>
    <t>E11</t>
  </si>
  <si>
    <t>D90</t>
  </si>
  <si>
    <t>B45</t>
  </si>
  <si>
    <t>A30</t>
  </si>
  <si>
    <t>A07</t>
  </si>
  <si>
    <t>B32</t>
  </si>
  <si>
    <t>B50</t>
  </si>
  <si>
    <t>B13</t>
  </si>
  <si>
    <t>A09</t>
  </si>
  <si>
    <t>D48</t>
  </si>
  <si>
    <t>D60</t>
  </si>
  <si>
    <t>D15</t>
  </si>
  <si>
    <t>French, Steinitz, Boleslavsky variation</t>
  </si>
  <si>
    <t>Scotch, Goering gambit</t>
  </si>
  <si>
    <t>Robatsch (modern) defence</t>
  </si>
  <si>
    <t>Pirc, Sveshnikov system</t>
  </si>
  <si>
    <t>French defence</t>
  </si>
  <si>
    <t>French, MacCutcheon variation</t>
  </si>
  <si>
    <t>QGD, 3...Nf6</t>
  </si>
  <si>
    <t>King's Indian, East Indian defence</t>
  </si>
  <si>
    <t>English, four knights, kingside fianchetto</t>
  </si>
  <si>
    <t>Caro-Kann, closed (Breyer) variation</t>
  </si>
  <si>
    <t>Giuoco Pianissimo, Italian four knights variation</t>
  </si>
  <si>
    <t>Four knights, Scotch, 4...exd4</t>
  </si>
  <si>
    <t>King's Indian, 3.Nf3</t>
  </si>
  <si>
    <t>Queen's pawn, Torre attack</t>
  </si>
  <si>
    <t>French, advance variation</t>
  </si>
  <si>
    <t>Caro-Kann, classical variation</t>
  </si>
  <si>
    <t>Four knights, Spanish variation</t>
  </si>
  <si>
    <t>QGD semi-Slav, Meran variation</t>
  </si>
  <si>
    <t>QGD</t>
  </si>
  <si>
    <t>Bogo-Indian defence</t>
  </si>
  <si>
    <t>Gruenfeld, Schlechter variation</t>
  </si>
  <si>
    <t>Four knights, Spanish, classical defence</t>
  </si>
  <si>
    <t>Queen's pawn, Keres defence</t>
  </si>
  <si>
    <t>Sicilian, Taimanov variation</t>
  </si>
  <si>
    <t>English, symmetrical, hedgehog system</t>
  </si>
  <si>
    <t>Reti, King's Indian attack</t>
  </si>
  <si>
    <t>QGD Slav, Carlsbad variation</t>
  </si>
  <si>
    <t>Pirc defence</t>
  </si>
  <si>
    <t>Reti, King's Indian attack, Spassky's variation</t>
  </si>
  <si>
    <t>Sicilian, Labourdonnais-Loewenthal variation</t>
  </si>
  <si>
    <t>Sicilian</t>
  </si>
  <si>
    <t>Caro-Kann, Panov-Botvinnik attack</t>
  </si>
  <si>
    <t>Reti, King's Indian attack (Barcza system)</t>
  </si>
  <si>
    <t>French, Steinitz variation</t>
  </si>
  <si>
    <t>French, MacCutcheon, Chigorin variation</t>
  </si>
  <si>
    <t>QGD semi-Slav, Meran, Reynolds' variation</t>
  </si>
  <si>
    <t>QGD, Orthodox defence</t>
  </si>
  <si>
    <t>Reti, King's Indian attack, Pachman system</t>
  </si>
  <si>
    <t>QGD Slav, Slav gambit</t>
  </si>
  <si>
    <t>19:26:36 on 2020-05-07</t>
  </si>
  <si>
    <t>20:29:21 on 2020-05-07</t>
  </si>
  <si>
    <t>21:35:00 on 2020-05-07</t>
  </si>
  <si>
    <t>22:41:50 on 2020-05-07</t>
  </si>
  <si>
    <t>23:44:04 on 2020-05-07</t>
  </si>
  <si>
    <t>00:35:51 on 2020-05-08</t>
  </si>
  <si>
    <t>01:41:00 on 2020-05-08</t>
  </si>
  <si>
    <t>02:43:38 on 2020-05-08</t>
  </si>
  <si>
    <t>03:37:22 on 2020-05-08</t>
  </si>
  <si>
    <t>04:53:58 on 2020-05-08</t>
  </si>
  <si>
    <t>05:57:24 on 2020-05-08</t>
  </si>
  <si>
    <t>07:10:36 on 2020-05-08</t>
  </si>
  <si>
    <t>08:14:16 on 2020-05-08</t>
  </si>
  <si>
    <t>09:08:24 on 2020-05-08</t>
  </si>
  <si>
    <t>10:01:26 on 2020-05-08</t>
  </si>
  <si>
    <t>11:04:39 on 2020-05-08</t>
  </si>
  <si>
    <t>11:57:33 on 2020-05-08</t>
  </si>
  <si>
    <t>12:45:24 on 2020-05-08</t>
  </si>
  <si>
    <t>13:29:05 on 2020-05-08</t>
  </si>
  <si>
    <t>14:33:49 on 2020-05-08</t>
  </si>
  <si>
    <t>15:41:21 on 2020-05-08</t>
  </si>
  <si>
    <t>16:18:52 on 2020-05-08</t>
  </si>
  <si>
    <t>17:22:35 on 2020-05-08</t>
  </si>
  <si>
    <t>18:17:06 on 2020-05-08</t>
  </si>
  <si>
    <t>19:25:01 on 2020-05-08</t>
  </si>
  <si>
    <t>20:31:18 on 2020-05-08</t>
  </si>
  <si>
    <t>21:04:56 on 2020-05-08</t>
  </si>
  <si>
    <t>21:58:40 on 2020-05-08</t>
  </si>
  <si>
    <t>23:10:35 on 2020-05-08</t>
  </si>
  <si>
    <t>00:21:29 on 2020-05-09</t>
  </si>
  <si>
    <t>01:34:08 on 2020-05-09</t>
  </si>
  <si>
    <t>02:43:03 on 2020-05-09</t>
  </si>
  <si>
    <t>03:55:01 on 2020-05-09</t>
  </si>
  <si>
    <t>05:10:13 on 2020-05-09</t>
  </si>
  <si>
    <t>05:53:51 on 2020-05-09</t>
  </si>
  <si>
    <t>06:50:03 on 2020-05-09</t>
  </si>
  <si>
    <t>07:44:53 on 2020-05-09</t>
  </si>
  <si>
    <t>08:37:20 on 2020-05-09</t>
  </si>
  <si>
    <t>09:45:11 on 2020-05-09</t>
  </si>
  <si>
    <t>10:50:11 on 2020-05-09</t>
  </si>
  <si>
    <t>11:59:11 on 2020-05-09</t>
  </si>
  <si>
    <t>13:05:24 on 2020-05-09</t>
  </si>
  <si>
    <t>14:08:07 on 2020-05-09</t>
  </si>
  <si>
    <t>15:11:12 on 2020-05-09</t>
  </si>
  <si>
    <t>15:40:09 on 2020-05-09</t>
  </si>
  <si>
    <t>16:30:10 on 2020-05-09</t>
  </si>
  <si>
    <t>17:30:03 on 2020-05-09</t>
  </si>
  <si>
    <t>18:18:55 on 2020-05-09</t>
  </si>
  <si>
    <t>19:19:36 on 2020-05-09</t>
  </si>
  <si>
    <t>20:32:11 on 2020-05-09</t>
  </si>
  <si>
    <t>21:27:42 on 2020-05-09</t>
  </si>
  <si>
    <t>22:33:06 on 2020-05-09</t>
  </si>
  <si>
    <t>23:22:19 on 2020-05-09</t>
  </si>
  <si>
    <t>00:24:40 on 2020-05-10</t>
  </si>
  <si>
    <t>01:38:08 on 2020-05-10</t>
  </si>
  <si>
    <t>02:36:13 on 2020-05-10</t>
  </si>
  <si>
    <t>03:41:24 on 2020-05-10</t>
  </si>
  <si>
    <t>04:42:51 on 2020-05-10</t>
  </si>
  <si>
    <t>06:17:08 on 2020-05-10</t>
  </si>
  <si>
    <t>07:21:25 on 2020-05-10</t>
  </si>
  <si>
    <t>08:15:08 on 2020-05-10</t>
  </si>
  <si>
    <t>09:21:48 on 2020-05-10</t>
  </si>
  <si>
    <t>10:30:59 on 2020-05-10</t>
  </si>
  <si>
    <t>11:19:06 on 2020-05-10</t>
  </si>
  <si>
    <t>12:19:38 on 2020-05-10</t>
  </si>
  <si>
    <t>13:15:15 on 2020-05-10</t>
  </si>
  <si>
    <t>14:18:13 on 2020-05-10</t>
  </si>
  <si>
    <t>15:25:30 on 2020-05-10</t>
  </si>
  <si>
    <t>16:06:38 on 2020-05-10</t>
  </si>
  <si>
    <t>17:22:42 on 2020-05-10</t>
  </si>
  <si>
    <t>18:09:02 on 2020-05-10</t>
  </si>
  <si>
    <t>19:15:43 on 2020-05-10</t>
  </si>
  <si>
    <t>20:19:26 on 2020-05-10</t>
  </si>
  <si>
    <t>21:32:13 on 2020-05-10</t>
  </si>
  <si>
    <t>22:46:04 on 2020-05-10</t>
  </si>
  <si>
    <t>23:40:57 on 2020-05-10</t>
  </si>
  <si>
    <t>00:49:10 on 2020-05-11</t>
  </si>
  <si>
    <t>01:53:13 on 2020-05-11</t>
  </si>
  <si>
    <t>03:03:05 on 2020-05-11</t>
  </si>
  <si>
    <t>04:08:59 on 2020-05-11</t>
  </si>
  <si>
    <t>05:00:21 on 2020-05-11</t>
  </si>
  <si>
    <t>06:19:37 on 2020-05-11</t>
  </si>
  <si>
    <t>07:33:37 on 2020-05-11</t>
  </si>
  <si>
    <t>08:39:42 on 2020-05-11</t>
  </si>
  <si>
    <t>09:47:24 on 2020-05-11</t>
  </si>
  <si>
    <t>10:54:21 on 2020-05-11</t>
  </si>
  <si>
    <t>11:31:14 on 2020-05-11</t>
  </si>
  <si>
    <t>12:46:51 on 2020-05-11</t>
  </si>
  <si>
    <t>14:01:58 on 2020-05-11</t>
  </si>
  <si>
    <t>15:04:13 on 2020-05-11</t>
  </si>
  <si>
    <t>M35</t>
  </si>
  <si>
    <t>M29</t>
  </si>
  <si>
    <t>M41</t>
  </si>
  <si>
    <t>M49</t>
  </si>
  <si>
    <t>M59</t>
  </si>
  <si>
    <t>-M32</t>
  </si>
  <si>
    <t>M28</t>
  </si>
  <si>
    <t>M44</t>
  </si>
  <si>
    <t>Sicilian, Labourdonnais-Loewenthal (Kalashnikov) var.</t>
  </si>
  <si>
    <t>TCEC18 Shortest/Longest Games</t>
  </si>
  <si>
    <t>46/10.1</t>
  </si>
  <si>
    <t>69/14.4</t>
  </si>
  <si>
    <t>As-De</t>
  </si>
  <si>
    <t>Co-Ma</t>
  </si>
  <si>
    <t>iC-As</t>
  </si>
  <si>
    <t>Co-Ig</t>
  </si>
  <si>
    <t>Ig-Mi</t>
  </si>
  <si>
    <t>iC-Co</t>
  </si>
  <si>
    <t>56/12.1</t>
  </si>
  <si>
    <t>We-Fa</t>
  </si>
  <si>
    <t>30/6.5</t>
  </si>
  <si>
    <t>Tu-As</t>
  </si>
  <si>
    <t>75/15.5</t>
  </si>
  <si>
    <t>As-Tu</t>
  </si>
  <si>
    <t>57/12.2</t>
  </si>
  <si>
    <t>Co-Tu</t>
  </si>
  <si>
    <t>21/5.1</t>
  </si>
  <si>
    <t>Tu-We</t>
  </si>
  <si>
    <t>51/11.1</t>
  </si>
  <si>
    <t>CF-We</t>
  </si>
  <si>
    <t>FinalFen</t>
  </si>
  <si>
    <t>M22</t>
  </si>
  <si>
    <t>20:09:08 on 2020.05.12</t>
  </si>
  <si>
    <t>B41</t>
  </si>
  <si>
    <t>8/8/p6p/2P5/1n1N3P/R4K2/p4r2/7k w - - 0 54</t>
  </si>
  <si>
    <t>Sicilian, Kan, Maroczy bind (Reti variation)</t>
  </si>
  <si>
    <t>M77</t>
  </si>
  <si>
    <t>21:03:11 on 2020.05.12</t>
  </si>
  <si>
    <t>C77</t>
  </si>
  <si>
    <t>8/4k3/4P3/1B5p/3N1K1P/8/8/1r6 w - - 1 76</t>
  </si>
  <si>
    <t>Ruy Lopez, Wormald (Alapin) attack</t>
  </si>
  <si>
    <t>0.00</t>
  </si>
  <si>
    <t>22:14:03 on 2020.05.12</t>
  </si>
  <si>
    <t>D45</t>
  </si>
  <si>
    <t>8/7k/5p2/5N1P/8/5K1P/8/3n4 w - - 10 53</t>
  </si>
  <si>
    <t>QGD semi-Slav, Stoltz variation</t>
  </si>
  <si>
    <t>17.66</t>
  </si>
  <si>
    <t>12.24</t>
  </si>
  <si>
    <t>23:09:40 on 2020.05.12</t>
  </si>
  <si>
    <t>8/1KR5/8/4k2P/1P5r/P7/8/8 w - - 3 96</t>
  </si>
  <si>
    <t>-2.37</t>
  </si>
  <si>
    <t>00:22:49 on 2020.05.13</t>
  </si>
  <si>
    <t>E47</t>
  </si>
  <si>
    <t>8/8/5pk1/R7/7p/1r6/6K1/8 b - - 0 74</t>
  </si>
  <si>
    <t>Nimzo-Indian, 4.e3 O-O, 5.Bd3</t>
  </si>
  <si>
    <t>-150.00</t>
  </si>
  <si>
    <t>-25.10</t>
  </si>
  <si>
    <t>01:31:16 on 2020.05.13</t>
  </si>
  <si>
    <t>8/3Qb1pk/7p/5P1b/2P5/2KR4/q7/8 b - - 7 80</t>
  </si>
  <si>
    <t>02:43:41 on 2020.05.13</t>
  </si>
  <si>
    <t>B01</t>
  </si>
  <si>
    <t>8/2k5/7p/1KP1N3/4p3/8/8/8 b - - 0 63</t>
  </si>
  <si>
    <t>Scandinavian defence</t>
  </si>
  <si>
    <t>03:46:37 on 2020.05.13</t>
  </si>
  <si>
    <t>8/8/4k3/3p3p/P4Rp1/3K2P1/5P2/2r5 b - - 10 46</t>
  </si>
  <si>
    <t>-0.10</t>
  </si>
  <si>
    <t>04:38:43 on 2020.05.13</t>
  </si>
  <si>
    <t>8/8/6p1/6P1/4RPP1/6K1/3k2B1/6q1 b - - 14 87</t>
  </si>
  <si>
    <t>05:46:44 on 2020.05.13</t>
  </si>
  <si>
    <t>D63</t>
  </si>
  <si>
    <t>8/8/5k2/3R4/2pn4/5P2/8/4K3 b - - 0 56</t>
  </si>
  <si>
    <t>QGD, Orthodox defence, 7.Rc1</t>
  </si>
  <si>
    <t>150.00</t>
  </si>
  <si>
    <t>06:45:00 on 2020.05.13</t>
  </si>
  <si>
    <t>C69</t>
  </si>
  <si>
    <t>8/k7/7R/2p1n3/P7/2P3P1/4K2P/8 w - - 3 52</t>
  </si>
  <si>
    <t>Ruy Lopez, exchange variation, 5.O-O</t>
  </si>
  <si>
    <t>07:49:24 on 2020.05.13</t>
  </si>
  <si>
    <t>8/8/2p3P1/1p1k1K2/1p1P4/1P2r3/8/6R1 b - - 12 96</t>
  </si>
  <si>
    <t>Ruy Lopez, Anderssen variation</t>
  </si>
  <si>
    <t>8.66</t>
  </si>
  <si>
    <t>09:03:53 on 2020.05.13</t>
  </si>
  <si>
    <t>B33</t>
  </si>
  <si>
    <t>R7/5p2/8/2K3k1/4B3/4n3/8/8 b - - 0 117</t>
  </si>
  <si>
    <t>Sicilian, Pelikan, Bird variation</t>
  </si>
  <si>
    <t>10:19:56 on 2020.05.13</t>
  </si>
  <si>
    <t>B42</t>
  </si>
  <si>
    <t>8/7p/5k2/5p2/2B2K2/3N4/7P/5r2 w - - 10 66</t>
  </si>
  <si>
    <t>Sicilian, Kan, 5.Bd3</t>
  </si>
  <si>
    <t>6.51</t>
  </si>
  <si>
    <t>4.07</t>
  </si>
  <si>
    <t>11:22:02 on 2020.05.13</t>
  </si>
  <si>
    <t>3R4/1KB5/4b3/8/4k3/7p/8/8 b - - 0 66</t>
  </si>
  <si>
    <t>-0.01</t>
  </si>
  <si>
    <t>12:31:17 on 2020.05.13</t>
  </si>
  <si>
    <t>r1b2rk1/pp3pp1/2pb2qp/3n4/3P4/3Q1N1P/PPB2PP1/R1B1R1K1 w - - 12 21</t>
  </si>
  <si>
    <t>-14.19</t>
  </si>
  <si>
    <t>-14.28</t>
  </si>
  <si>
    <t>12:56:09 on 2020.05.13</t>
  </si>
  <si>
    <t>C84</t>
  </si>
  <si>
    <t>8/2k4p/6b1/4np2/1pP2R2/1P5P/6K1/1r4N1 b - - 0 53</t>
  </si>
  <si>
    <t>Ruy Lopez, closed defence</t>
  </si>
  <si>
    <t>14:02:15 on 2020.05.13</t>
  </si>
  <si>
    <t>D86</t>
  </si>
  <si>
    <t>3R4/2K1k3/6r1/3B4/6P1/8/8/8 b - - 0 71</t>
  </si>
  <si>
    <t>Gruenfeld, exchange, Simagin's improved variation</t>
  </si>
  <si>
    <t>15:04:47 on 2020.05.13</t>
  </si>
  <si>
    <t>D76</t>
  </si>
  <si>
    <t>8/1p3pk1/p5p1/4p3/1P2P1PP/2PK4/7R/4r3 b - - 10 48</t>
  </si>
  <si>
    <t>Neo-Gruenfeld, 6.cd Nxd5, 7.O-O Nb6</t>
  </si>
  <si>
    <t>M14</t>
  </si>
  <si>
    <t>15:54:16 on 2020.05.13</t>
  </si>
  <si>
    <t>4R3/k1p5/2K5/2p2P2/p7/2p5/P7/8 w - - 2 51</t>
  </si>
  <si>
    <t>Ruy Lopez, exchange variation, Alapin gambit</t>
  </si>
  <si>
    <t>988.71</t>
  </si>
  <si>
    <t>16:59:32 on 2020.05.13</t>
  </si>
  <si>
    <t>B81</t>
  </si>
  <si>
    <t>8/1k6/5p2/3p4/6R1/1KP5/8/8 b - - 0 49</t>
  </si>
  <si>
    <t>Sicilian, Scheveningen, Keres attack</t>
  </si>
  <si>
    <t>-17.68</t>
  </si>
  <si>
    <t>-M31</t>
  </si>
  <si>
    <t>17:56:22 on 2020.05.13</t>
  </si>
  <si>
    <t>C92</t>
  </si>
  <si>
    <t>1q6/7k/6p1/3p3p/1p1b1P2/6nP/1p1B2PK/3RR3 b - - 5 73</t>
  </si>
  <si>
    <t>Ruy Lopez, closed, Flohr-Zaitsev system (Lenzerheide variation)</t>
  </si>
  <si>
    <t>19:06:36 on 2020.05.13</t>
  </si>
  <si>
    <t>r6k/1pr4p/2pQ1p2/3n1Nq1/Pp1P2B1/1P5P/5PP1/4R1K1 w - - 18 32</t>
  </si>
  <si>
    <t>-0.07</t>
  </si>
  <si>
    <t>19:41:21 on 2020.05.13</t>
  </si>
  <si>
    <t>C45</t>
  </si>
  <si>
    <t>8/3R4/1kp5/3p2n1/8/1K6/8/8 w - - 0 96</t>
  </si>
  <si>
    <t>Scotch, Mieses variation</t>
  </si>
  <si>
    <t>2.26</t>
  </si>
  <si>
    <t>20:54:10 on 2020.05.13</t>
  </si>
  <si>
    <t>A59</t>
  </si>
  <si>
    <t>8/5k2/6R1/5P1P/8/6K1/8/2r5 b - - 0 94</t>
  </si>
  <si>
    <t>Benko gambit, main line</t>
  </si>
  <si>
    <t>-18.15</t>
  </si>
  <si>
    <t>-37.81</t>
  </si>
  <si>
    <t>22:08:01 on 2020.05.13</t>
  </si>
  <si>
    <t>B84</t>
  </si>
  <si>
    <t>8/8/8/1P6/3k2Rp/p2p1p1P/K1nB4/5r2 b - - 3 72</t>
  </si>
  <si>
    <t>Sicilian, Scheveningen (Paulsen), classical variation</t>
  </si>
  <si>
    <t>23:15:49 on 2020.05.13</t>
  </si>
  <si>
    <t>8/8/2p3k1/Q1P3p1/P2P1q2/8/6K1/8 b - - 10 77</t>
  </si>
  <si>
    <t>-155.02</t>
  </si>
  <si>
    <t>-30.70</t>
  </si>
  <si>
    <t>00:23:24 on 2020.05.14</t>
  </si>
  <si>
    <t>A96</t>
  </si>
  <si>
    <t>2b2rk1/2Q5/1p1p4/p1b4q/P1PR1pp1/2P2P1n/4P2P/5R1K w - - 0 56</t>
  </si>
  <si>
    <t>Dutch, classical variation</t>
  </si>
  <si>
    <t>M57</t>
  </si>
  <si>
    <t>22.54</t>
  </si>
  <si>
    <t>01:25:37 on 2020.05.14</t>
  </si>
  <si>
    <t>R7/7k/P2pN1p1/2pr3p/8/2P3P1/5K2/8 w - - 2 67</t>
  </si>
  <si>
    <t>Trompovsky attack (Ruth, Opovcensky opening)</t>
  </si>
  <si>
    <t>-M24</t>
  </si>
  <si>
    <t>02:36:16 on 2020.05.14</t>
  </si>
  <si>
    <t>B24</t>
  </si>
  <si>
    <t>8/4r3/8/5p2/2Pb3p/3P3k/7P/5R1K b - - 1 71</t>
  </si>
  <si>
    <t>Sicilian, closed</t>
  </si>
  <si>
    <t>03:43:30 on 2020.05.14</t>
  </si>
  <si>
    <t>B39</t>
  </si>
  <si>
    <t>8/5p2/4pk2/4p2p/4P1pP/1R4P1/1KB5/6r1 b - - 95 167</t>
  </si>
  <si>
    <t>Sicilian, accelerated fianchetto, Breyer variation</t>
  </si>
  <si>
    <t>M24</t>
  </si>
  <si>
    <t>05:11:57 on 2020.05.14</t>
  </si>
  <si>
    <t>B61</t>
  </si>
  <si>
    <t>R7/1p4P1/1k4r1/3K4/P1P5/1P6/8/8 w - - 0 74</t>
  </si>
  <si>
    <t>Sicilian, Richter-Rauzer, Larsen variation, 7.Qd2</t>
  </si>
  <si>
    <t>1.60</t>
  </si>
  <si>
    <t>06:20:34 on 2020.05.14</t>
  </si>
  <si>
    <t>8/1K4k1/8/5B1P/1b4P1/8/8/8 w - - 0 49</t>
  </si>
  <si>
    <t>Sicilian, Pelikan (Lasker/Sveshnikov) variation</t>
  </si>
  <si>
    <t>07:21:16 on 2020.05.14</t>
  </si>
  <si>
    <t>E92</t>
  </si>
  <si>
    <t>4k3/3r1p2/1prpqPp1/pNn1p1Bp/PnP1P3/1P3P2/3R3R/3Q2K1 b - - 10 54</t>
  </si>
  <si>
    <t>King's Indian, Petrosian system, Stein variation</t>
  </si>
  <si>
    <t>-M28</t>
  </si>
  <si>
    <t>08:19:59 on 2020.05.14</t>
  </si>
  <si>
    <t>8/5r1k/7p/4p2q/1b2P1nN/p5B1/3R2P1/4Q1K1 b - - 1 53</t>
  </si>
  <si>
    <t>Gruenfeld, exchange variation</t>
  </si>
  <si>
    <t>-5.14</t>
  </si>
  <si>
    <t>09:20:01 on 2020.05.14</t>
  </si>
  <si>
    <t>D96</t>
  </si>
  <si>
    <t>8/6k1/8/7p/2B4b/p1K5/8/8 w - - 0 47</t>
  </si>
  <si>
    <t>Gruenfeld, Russian variation</t>
  </si>
  <si>
    <t>-988.60</t>
  </si>
  <si>
    <t>-250.00</t>
  </si>
  <si>
    <t>10:07:57 on 2020.05.14</t>
  </si>
  <si>
    <t>B72</t>
  </si>
  <si>
    <t>8/b7/P4pk1/4n3/4P1Pr/8/6K1/3R4 w - - 1 47</t>
  </si>
  <si>
    <t>Sicilian, dragon, classical attack</t>
  </si>
  <si>
    <t>10:59:23 on 2020.05.14</t>
  </si>
  <si>
    <t>r7/3k3P/7R/1p6/5P2/p7/Nb4K1/8 w - - 10 69</t>
  </si>
  <si>
    <t>White disconnects</t>
  </si>
  <si>
    <t>-9.97</t>
  </si>
  <si>
    <t>12:07:53 on 2020.05.14</t>
  </si>
  <si>
    <t>B27</t>
  </si>
  <si>
    <t>6k1/5p2/5b2/8/5q1P/2p2pp1/P1R5/1K2Q3 w - - 0 54</t>
  </si>
  <si>
    <t>Sicilian, Hungarian variation</t>
  </si>
  <si>
    <t>37.59</t>
  </si>
  <si>
    <t>13:14:06 on 2020.05.14</t>
  </si>
  <si>
    <t>C05</t>
  </si>
  <si>
    <t>8/4k3/8/R5P1/P5r1/1KP5/1P6/8 w - - 1 67</t>
  </si>
  <si>
    <t>French, Tarrasch, closed variation</t>
  </si>
  <si>
    <t>M19</t>
  </si>
  <si>
    <t>34.89</t>
  </si>
  <si>
    <t>14:19:20 on 2020.05.14</t>
  </si>
  <si>
    <t>E06</t>
  </si>
  <si>
    <t>r3r1k1/4P1p1/6B1/p3RP2/2p3P1/p7/1P5K/5R2 w - - 0 42</t>
  </si>
  <si>
    <t>Catalan, closed, 5.Nf3</t>
  </si>
  <si>
    <t>0.01</t>
  </si>
  <si>
    <t>15:04:26 on 2020.05.14</t>
  </si>
  <si>
    <t>4k3/8/8/4p1K1/3nP3/2B5/8/8 b - - 0 72</t>
  </si>
  <si>
    <t>King's Indian, Kazakh variation</t>
  </si>
  <si>
    <t>16:11:03 on 2020.05.14</t>
  </si>
  <si>
    <t>5k2/5p2/4p1p1/4P1Pp/2r2P1P/7K/8/5R2 w - - 10 49</t>
  </si>
  <si>
    <t>17:10:26 on 2020.05.14</t>
  </si>
  <si>
    <t>8/5k2/4p3/7R/7K/6P1/5r2/8 b - - 0 64</t>
  </si>
  <si>
    <t>18:15:47 on 2020.05.14</t>
  </si>
  <si>
    <t>D31</t>
  </si>
  <si>
    <t>8/8/5k2/7p/2n4p/4PP1N/4K3/8 b - - 10 49</t>
  </si>
  <si>
    <t>QGD, semi-Slav, Abrahams variation</t>
  </si>
  <si>
    <t>-30.36</t>
  </si>
  <si>
    <t>-988.81</t>
  </si>
  <si>
    <t>19:05:40 on 2020.05.14</t>
  </si>
  <si>
    <t>6k1/5pp1/5P1p/3N4/3pp2P/6b1/8/6K1 b - - 1 64</t>
  </si>
  <si>
    <t>20:07:11 on 2020.05.14</t>
  </si>
  <si>
    <t>5k2/8/3p1np1/p1p1p1Nr/PpP1P3/1P1KP2P/2P3R1/8 b - - 31 84</t>
  </si>
  <si>
    <t>21:16:07 on 2020.05.14</t>
  </si>
  <si>
    <t>8/6R1/5k1p/6rP/5K2/8/8/8 w - - 0 66</t>
  </si>
  <si>
    <t>-0.04</t>
  </si>
  <si>
    <t>22:24:22 on 2020.05.14</t>
  </si>
  <si>
    <t>8/8/1pB1kp1p/2b4P/5Pb1/4P1N1/5K2/8 w - - 10 58</t>
  </si>
  <si>
    <t>11.97</t>
  </si>
  <si>
    <t>97.72</t>
  </si>
  <si>
    <t>23:22:51 on 2020.05.14</t>
  </si>
  <si>
    <t>8/3Q4/4p1p1/3k4/1R5P/4q1PK/8/2r5 b - - 12 70</t>
  </si>
  <si>
    <t>2.86</t>
  </si>
  <si>
    <t>00:33:38 on 2020.05.15</t>
  </si>
  <si>
    <t>8/8/5k2/R5Pp/8/1b2K3/8/8 b - - 0 50</t>
  </si>
  <si>
    <t>01:36:53 on 2020.05.15</t>
  </si>
  <si>
    <t>1r2k3/2R2pp1/4p1p1/1P2n3/4P3/6K1/4B1PP/8 b - - 10 42</t>
  </si>
  <si>
    <t>02:26:39 on 2020.05.15</t>
  </si>
  <si>
    <t>5rk1/6p1/1p1n2Pp/1P1pr2P/3R4/P7/6R1/3B2K1 w - - 10 39</t>
  </si>
  <si>
    <t>03:12:58 on 2020.05.15</t>
  </si>
  <si>
    <t>8/6k1/5n1p/6P1/1p6/1Pq5/4K3/8 b - - 0 56</t>
  </si>
  <si>
    <t>04:14:41 on 2020.05.15</t>
  </si>
  <si>
    <t>8/8/p2k1p2/1p1p4/3N1Pb1/P2K2Pp/1PR4P/4r3 b - - 10 46</t>
  </si>
  <si>
    <t>-31.25</t>
  </si>
  <si>
    <t>-M35</t>
  </si>
  <si>
    <t>05:05:32 on 2020.05.15</t>
  </si>
  <si>
    <t>8/6pk/p6p/8/3Q3P/1p6/6PK/1q6 b - - 1 64</t>
  </si>
  <si>
    <t>06:14:33 on 2020.05.15</t>
  </si>
  <si>
    <t>4k3/5p2/6n1/1p1PpQ1p/1p5q/1P2N3/1P3P2/1K6 b - - 9 42</t>
  </si>
  <si>
    <t>-13.05</t>
  </si>
  <si>
    <t>-17.66</t>
  </si>
  <si>
    <t>07:05:04 on 2020.05.15</t>
  </si>
  <si>
    <t>8/4k1p1/1p6/p2Pp3/8/PP1K4/5N2/4r3 b - - 0 50</t>
  </si>
  <si>
    <t>46.24</t>
  </si>
  <si>
    <t>97.84</t>
  </si>
  <si>
    <t>08:00:00 on 2020.05.15</t>
  </si>
  <si>
    <t>8/3R4/3p3k/5p1P/4n3/7P/7K/8 w - - 5 133</t>
  </si>
  <si>
    <t>-0.08</t>
  </si>
  <si>
    <t>09:22:36 on 2020.05.15</t>
  </si>
  <si>
    <t>8/5K1p/8/8/6P1/1k2b2P/8/8 b - - 0 52</t>
  </si>
  <si>
    <t>-3.71</t>
  </si>
  <si>
    <t>10:24:18 on 2020.05.15</t>
  </si>
  <si>
    <t>4B3/8/8/4k3/P4p1r/8/4K3/8 w - - 0 64</t>
  </si>
  <si>
    <t>M21</t>
  </si>
  <si>
    <t>250.00</t>
  </si>
  <si>
    <t>11:32:23 on 2020.05.15</t>
  </si>
  <si>
    <t>4qr1k/2r5/R4p2/4pB2/6RP/4B1P1/4QK2/8 w - - 3 56</t>
  </si>
  <si>
    <t>97.95</t>
  </si>
  <si>
    <t>8.20</t>
  </si>
  <si>
    <t>12:38:21 on 2020.05.15</t>
  </si>
  <si>
    <t>8/8/8/p5R1/1k6/6P1/2n2K2/8 w - - 0 53</t>
  </si>
  <si>
    <t>Gruenfeld, exchange, Simagin's lesser variation</t>
  </si>
  <si>
    <t>M38</t>
  </si>
  <si>
    <t>13:31:04 on 2020.05.15</t>
  </si>
  <si>
    <t>b2r4/P5k1/R7/7p/4B2P/4PPK1/8/8 w - - 1 65</t>
  </si>
  <si>
    <t>14:32:56 on 2020.05.15</t>
  </si>
  <si>
    <t>8/2p1r3/p1k1P3/P1P1R3/2K5/1p4r1/4R3/8 w - - 8 70</t>
  </si>
  <si>
    <t>15:37:19 on 2020.05.15</t>
  </si>
  <si>
    <t>7r/5p2/3p1Npk/q1r5/3QP2p/1p3P1B/1P6/1K4R1 w - - 10 48</t>
  </si>
  <si>
    <t>0.07</t>
  </si>
  <si>
    <t>16:39:34 on 2020.05.15</t>
  </si>
  <si>
    <t>C88</t>
  </si>
  <si>
    <t>8/2p5/3kpr1p/7R/2P1K1P1/7P/8/8 b - - 10 49</t>
  </si>
  <si>
    <t>Ruy Lopez, closed</t>
  </si>
  <si>
    <t>17:33:53 on 2020.05.15</t>
  </si>
  <si>
    <t>5k2/1R4p1/5p1p/8/5PPP/5B2/2nr4/6K1 w - - 10 67</t>
  </si>
  <si>
    <t>-6.45</t>
  </si>
  <si>
    <t>-8.50</t>
  </si>
  <si>
    <t>18:34:21 on 2020.05.15</t>
  </si>
  <si>
    <t>8/8/6p1/8/1rP3k1/8/6B1/5K2 w - - 0 62</t>
  </si>
  <si>
    <t>-17.57</t>
  </si>
  <si>
    <t>-17.44</t>
  </si>
  <si>
    <t>19:36:30 on 2020.05.15</t>
  </si>
  <si>
    <t>8/6N1/5n2/2pk3p/5P1P/3p4/4pK2/2n1B3 w - - 6 52</t>
  </si>
  <si>
    <t>20:35:22 on 2020.05.15</t>
  </si>
  <si>
    <t>8/8/6p1/4R1kb/8/4p3/8/5K2 b - - 0 71</t>
  </si>
  <si>
    <t>-1.74</t>
  </si>
  <si>
    <t>21:40:50 on 2020.05.15</t>
  </si>
  <si>
    <t>4n3/5R2/8/8/P7/K2k4/8/4r3 w - - 0 63</t>
  </si>
  <si>
    <t>1.13</t>
  </si>
  <si>
    <t>22:41:57 on 2020.05.15</t>
  </si>
  <si>
    <t>8/3k4/7p/K3n1P1/8/P7/8/8 w - - 0 61</t>
  </si>
  <si>
    <t>23:45:50 on 2020.05.15</t>
  </si>
  <si>
    <t>2b3k1/p2p1ppn/6r1/8/2p5/2B1qPK1/P2QN1P1/R6R w - - 13 36</t>
  </si>
  <si>
    <t>00:27:53 on 2020.05.16</t>
  </si>
  <si>
    <t>6n1/6P1/8/4k1KN/8/4p3/8/8 w - - 0 46</t>
  </si>
  <si>
    <t>-999.99</t>
  </si>
  <si>
    <t>01:19:42 on 2020.05.16</t>
  </si>
  <si>
    <t>B38</t>
  </si>
  <si>
    <t>3r2k1/4R1R1/6p1/PPp5/2P3pP/5bP1/1r6/5K2 b - - 22 61</t>
  </si>
  <si>
    <t>Sicilian, accelerated fianchetto, Maroczy bind, 6.Be3</t>
  </si>
  <si>
    <t>02:21:09 on 2020.05.16</t>
  </si>
  <si>
    <t>B60</t>
  </si>
  <si>
    <t>4k3/3b1p1p/8/4p2P/1Q2P3/8/B5PK/2q5 b - - 16 52</t>
  </si>
  <si>
    <t>Sicilian, Richter-Rauzer, Larsen variation</t>
  </si>
  <si>
    <t>-1.49</t>
  </si>
  <si>
    <t>03:17:52 on 2020.05.16</t>
  </si>
  <si>
    <t>8/1r6/R7/7p/4p2k/8/5K2/8 w - - 0 47</t>
  </si>
  <si>
    <t>04:17:30 on 2020.05.16</t>
  </si>
  <si>
    <t>2R5/6k1/8/r5p1/5p2/5P1P/8/6K1 b - - 10 126</t>
  </si>
  <si>
    <t>King's Indian, Gligoric-Taimanov system</t>
  </si>
  <si>
    <t>05:37:56 on 2020.05.16</t>
  </si>
  <si>
    <t>6k1/3b1nb1/rp4r1/p1pPp1qp/P1P1Pp2/2BN1PpP/1R1R2P1/Q4BK1 b - - 91 71</t>
  </si>
  <si>
    <t>06:39:34 on 2020.05.16</t>
  </si>
  <si>
    <t>D99</t>
  </si>
  <si>
    <t>8/5k2/4p2R/3p1p2/1q1P2pp/pP2P1b1/P5P1/2Q4K b - - 15 66</t>
  </si>
  <si>
    <t>Gruenfeld defence, Smyslov, main line</t>
  </si>
  <si>
    <t>07:42:39 on 2020.05.16</t>
  </si>
  <si>
    <t>8/2P2pk1/3p2p1/p3p3/R3P3/1PQ2PP1/5q1K/8 w - - 9 48</t>
  </si>
  <si>
    <t>Sicilian, dragon, classical, Richter variation</t>
  </si>
  <si>
    <t>1.48</t>
  </si>
  <si>
    <t>08:34:29 on 2020.05.16</t>
  </si>
  <si>
    <t>6k1/8/1r5P/8/7K/6P1/R7/8 b - - 0 62</t>
  </si>
  <si>
    <t>0.05</t>
  </si>
  <si>
    <t>09:41:53 on 2020.05.16</t>
  </si>
  <si>
    <t>8/2K5/6p1/2n1k3/8/6PR/8/8 b - - 0 68</t>
  </si>
  <si>
    <t>10:47:24 on 2020.05.16</t>
  </si>
  <si>
    <t>3r4/4k3/4P1Q1/p1p4P/P4P2/1P3qP1/8/6K1 w - - 8 63</t>
  </si>
  <si>
    <t>11:46:48 on 2020.05.16</t>
  </si>
  <si>
    <t>1R4k1/8/2pr4/4NPp1/5nP1/1P1p1K2/8/8 b - - 9 60</t>
  </si>
  <si>
    <t>17.88</t>
  </si>
  <si>
    <t>12:46:21 on 2020.05.16</t>
  </si>
  <si>
    <t>8/3k4/P5pp/4P3/1N1K3P/5bP1/8/8 w - - 1 61</t>
  </si>
  <si>
    <t>218.80</t>
  </si>
  <si>
    <t>23.78</t>
  </si>
  <si>
    <t>13:50:18 on 2020.05.16</t>
  </si>
  <si>
    <t>8/8/6k1/P1b3P1/7R/8/4K3/8 b - - 0 60</t>
  </si>
  <si>
    <t>14:57:49 on 2020.05.16</t>
  </si>
  <si>
    <t>C06</t>
  </si>
  <si>
    <t>3r1k2/1R6/6p1/5p2/3bp2P/3p2P1/5P2/1R3K2 b - - 10 42</t>
  </si>
  <si>
    <t>French, Tarrasch, closed variation, main line</t>
  </si>
  <si>
    <t>15:47:26 on 2020.05.16</t>
  </si>
  <si>
    <t>TCEC18:League 2 results</t>
  </si>
  <si>
    <t>5n2/8/4R2p/4P1pk/8/5P2/4K2P/8 w - - 1 63</t>
  </si>
  <si>
    <t>41/9.1</t>
  </si>
  <si>
    <t>Wa-Go</t>
  </si>
  <si>
    <t>59/12.4</t>
  </si>
  <si>
    <t>Ch-Wa</t>
  </si>
  <si>
    <t>16/4.1</t>
  </si>
  <si>
    <t>Go-Ch</t>
  </si>
  <si>
    <t>31/7.1</t>
  </si>
  <si>
    <t>Wi-Go</t>
  </si>
  <si>
    <t>37/8.2</t>
  </si>
  <si>
    <t>Va-Ch</t>
  </si>
  <si>
    <t>06/2.1</t>
  </si>
  <si>
    <t>Go-Bo</t>
  </si>
  <si>
    <t>TCEC18:League 1 results</t>
  </si>
  <si>
    <t>D51</t>
  </si>
  <si>
    <t>E20</t>
  </si>
  <si>
    <t>B54</t>
  </si>
  <si>
    <t>B30</t>
  </si>
  <si>
    <t>E00</t>
  </si>
  <si>
    <t>B94</t>
  </si>
  <si>
    <t>D34</t>
  </si>
  <si>
    <t>A22</t>
  </si>
  <si>
    <t>B21</t>
  </si>
  <si>
    <t>D27</t>
  </si>
  <si>
    <t>A28</t>
  </si>
  <si>
    <t>E12</t>
  </si>
  <si>
    <t>E08</t>
  </si>
  <si>
    <t>B92</t>
  </si>
  <si>
    <t>A37</t>
  </si>
  <si>
    <t>C63</t>
  </si>
  <si>
    <t>D03</t>
  </si>
  <si>
    <t>E83</t>
  </si>
  <si>
    <t>E86</t>
  </si>
  <si>
    <t>E32</t>
  </si>
  <si>
    <t>B93</t>
  </si>
  <si>
    <t>C86</t>
  </si>
  <si>
    <t>B95</t>
  </si>
  <si>
    <t>Sicilian, Najdorf, Adams attack</t>
  </si>
  <si>
    <t>QGD, Orthodox defence, Swiss (Henneberger) variation</t>
  </si>
  <si>
    <t>Pirc, classical, h3 system</t>
  </si>
  <si>
    <t>QGD, 4.Bg5 Nbd7</t>
  </si>
  <si>
    <t>Nimzo-Indian, Kmoch variation</t>
  </si>
  <si>
    <t>Sicilian, Prins (Moscow) variation</t>
  </si>
  <si>
    <t>Sicilian defence</t>
  </si>
  <si>
    <t>QGD semi-Slav, neo-Meran (Lundin variation)</t>
  </si>
  <si>
    <t>Sicilian, Najdorf, 6.Bg5</t>
  </si>
  <si>
    <t>QGD, Tarrasch, Prague variation, Normal position</t>
  </si>
  <si>
    <t>English, Bremen, reverse dragon</t>
  </si>
  <si>
    <t>Sicilian, Grand Prix attack</t>
  </si>
  <si>
    <t>Robatsch defence, two knights, Suttles variation</t>
  </si>
  <si>
    <t>Caro-Kann, classical, Flohr variation</t>
  </si>
  <si>
    <t>QGA, classical, Rubinstein variation</t>
  </si>
  <si>
    <t>English, four knights, Marini variation</t>
  </si>
  <si>
    <t>Queen's Indian, Petrosian system</t>
  </si>
  <si>
    <t>Scandinavian (centre counter) defence</t>
  </si>
  <si>
    <t>Catalan, closed, 7.Qc2</t>
  </si>
  <si>
    <t>Sicilian, Najdorf, Byrne (English) attack</t>
  </si>
  <si>
    <t>Sicilian, Najdorf, Opovcensky variation</t>
  </si>
  <si>
    <t>QGD semi-Slav, 5...Nd7</t>
  </si>
  <si>
    <t>English, symmetrical, Botvinnik system reversed</t>
  </si>
  <si>
    <t>Ruy Lopez, Schliemann defence</t>
  </si>
  <si>
    <t>Sicilian, Labourdonnais-Loewenthal (Kalashnikov) variation</t>
  </si>
  <si>
    <t>Torre attack (Tartakower variation)</t>
  </si>
  <si>
    <t>French, classical, Rubinstein variation</t>
  </si>
  <si>
    <t>King's Indian, Saemisch, 6...Nc6</t>
  </si>
  <si>
    <t>King's Indian, Saemisch, orthodox, 7.Nge2 c6</t>
  </si>
  <si>
    <t>Nimzo-Indian, classical variation</t>
  </si>
  <si>
    <t>Sicilian, Najdorf, 6.f4</t>
  </si>
  <si>
    <t>Ruy Lopez, Worrall attack, solid line</t>
  </si>
  <si>
    <t>Sicilian, Najdorf, 6...e6</t>
  </si>
  <si>
    <t>QGD, Tarrasch, Prague variation, 9.Bg5</t>
  </si>
  <si>
    <t>01:55:30 on 2020-05-19</t>
  </si>
  <si>
    <t>03:21:08 on 2020-05-19</t>
  </si>
  <si>
    <t>04:35:39 on 2020-05-19</t>
  </si>
  <si>
    <t>06:08:29 on 2020-05-19</t>
  </si>
  <si>
    <t>07:14:54 on 2020-05-19</t>
  </si>
  <si>
    <t>08:50:38 on 2020-05-19</t>
  </si>
  <si>
    <t>10:14:13 on 2020-05-19</t>
  </si>
  <si>
    <t>11:20:52 on 2020-05-19</t>
  </si>
  <si>
    <t>12:41:23 on 2020-05-19</t>
  </si>
  <si>
    <t>14:02:24 on 2020-05-19</t>
  </si>
  <si>
    <t>14:56:48 on 2020-05-19</t>
  </si>
  <si>
    <t>16:37:40 on 2020-05-19</t>
  </si>
  <si>
    <t>18:01:47 on 2020-05-19</t>
  </si>
  <si>
    <t>19:31:44 on 2020-05-19</t>
  </si>
  <si>
    <t>20:57:01 on 2020-05-19</t>
  </si>
  <si>
    <t>22:09:45 on 2020-05-19</t>
  </si>
  <si>
    <t>23:50:16 on 2020-05-19</t>
  </si>
  <si>
    <t>00:44:38 on 2020-05-20</t>
  </si>
  <si>
    <t>02:12:12 on 2020-05-20</t>
  </si>
  <si>
    <t>03:37:16 on 2020-05-20</t>
  </si>
  <si>
    <t>05:15:35 on 2020-05-20</t>
  </si>
  <si>
    <t>06:48:45 on 2020-05-20</t>
  </si>
  <si>
    <t>08:14:11 on 2020-05-20</t>
  </si>
  <si>
    <t>09:24:41 on 2020-05-20</t>
  </si>
  <si>
    <t>11:00:52 on 2020-05-20</t>
  </si>
  <si>
    <t>12:11:03 on 2020-05-20</t>
  </si>
  <si>
    <t>13:53:36 on 2020-05-20</t>
  </si>
  <si>
    <t>15:26:16 on 2020-05-20</t>
  </si>
  <si>
    <t>15:47:43 on 2020-05-20</t>
  </si>
  <si>
    <t>17:00:23 on 2020-05-20</t>
  </si>
  <si>
    <t>18:42:06 on 2020-05-20</t>
  </si>
  <si>
    <t>20:14:35 on 2020-05-20</t>
  </si>
  <si>
    <t>21:22:22 on 2020-05-20</t>
  </si>
  <si>
    <t>22:45:49 on 2020-05-20</t>
  </si>
  <si>
    <t>23:39:44 on 2020-05-20</t>
  </si>
  <si>
    <t>00:57:17 on 2020-05-21</t>
  </si>
  <si>
    <t>02:34:04 on 2020-05-21</t>
  </si>
  <si>
    <t>04:16:12 on 2020-05-21</t>
  </si>
  <si>
    <t>05:25:29 on 2020-05-21</t>
  </si>
  <si>
    <t>06:25:26 on 2020-05-21</t>
  </si>
  <si>
    <t>08:12:06 on 2020-05-21</t>
  </si>
  <si>
    <t>09:48:14 on 2020-05-21</t>
  </si>
  <si>
    <t>11:30:05 on 2020-05-21</t>
  </si>
  <si>
    <t>12:29:10 on 2020-05-21</t>
  </si>
  <si>
    <t>13:54:08 on 2020-05-21</t>
  </si>
  <si>
    <t>15:23:41 on 2020-05-21</t>
  </si>
  <si>
    <t>17:00:52 on 2020-05-21</t>
  </si>
  <si>
    <t>18:27:18 on 2020-05-21</t>
  </si>
  <si>
    <t>19:55:13 on 2020-05-21</t>
  </si>
  <si>
    <t>21:23:12 on 2020-05-21</t>
  </si>
  <si>
    <t>22:38:15 on 2020-05-21</t>
  </si>
  <si>
    <t>00:17:53 on 2020-05-22</t>
  </si>
  <si>
    <t>01:52:07 on 2020-05-22</t>
  </si>
  <si>
    <t>03:12:52 on 2020-05-22</t>
  </si>
  <si>
    <t>04:31:26 on 2020-05-22</t>
  </si>
  <si>
    <t>06:15:32 on 2020-05-22</t>
  </si>
  <si>
    <t>07:31:27 on 2020-05-22</t>
  </si>
  <si>
    <t>08:57:40 on 2020-05-22</t>
  </si>
  <si>
    <t>10:39:07 on 2020-05-22</t>
  </si>
  <si>
    <t>12:06:43 on 2020-05-22</t>
  </si>
  <si>
    <t>13:44:00 on 2020-05-22</t>
  </si>
  <si>
    <t>15:24:57 on 2020-05-22</t>
  </si>
  <si>
    <t>16:58:35 on 2020-05-22</t>
  </si>
  <si>
    <t>18:32:25 on 2020-05-22</t>
  </si>
  <si>
    <t>19:56:23 on 2020-05-22</t>
  </si>
  <si>
    <t>21:12:56 on 2020-05-22</t>
  </si>
  <si>
    <t>22:45:32 on 2020-05-22</t>
  </si>
  <si>
    <t>00:20:51 on 2020-05-23</t>
  </si>
  <si>
    <t>01:51:03 on 2020-05-23</t>
  </si>
  <si>
    <t>03:21:37 on 2020-05-23</t>
  </si>
  <si>
    <t>04:31:49 on 2020-05-23</t>
  </si>
  <si>
    <t>05:32:59 on 2020-05-23</t>
  </si>
  <si>
    <t>06:41:47 on 2020-05-23</t>
  </si>
  <si>
    <t>07:14:29 on 2020-05-23</t>
  </si>
  <si>
    <t>08:55:32 on 2020-05-23</t>
  </si>
  <si>
    <t>10:38:30 on 2020-05-23</t>
  </si>
  <si>
    <t>12:02:32 on 2020-05-23</t>
  </si>
  <si>
    <t>13:35:06 on 2020-05-23</t>
  </si>
  <si>
    <t>15:09:51 on 2020-05-23</t>
  </si>
  <si>
    <t>16:26:35 on 2020-05-23</t>
  </si>
  <si>
    <t>17:56:29 on 2020-05-23</t>
  </si>
  <si>
    <t>19:41:21 on 2020-05-23</t>
  </si>
  <si>
    <t>20:27:25 on 2020-05-23</t>
  </si>
  <si>
    <t>22:08:49 on 2020-05-23</t>
  </si>
  <si>
    <t>23:36:24 on 2020-05-23</t>
  </si>
  <si>
    <t>01:42:14 on 2020-05-24</t>
  </si>
  <si>
    <t>03:06:45 on 2020-05-24</t>
  </si>
  <si>
    <t>04:21:35 on 2020-05-24</t>
  </si>
  <si>
    <t>05:27:29 on 2020-05-24</t>
  </si>
  <si>
    <t>06:49:42 on 2020-05-24</t>
  </si>
  <si>
    <t>M79</t>
  </si>
  <si>
    <t>M48</t>
  </si>
  <si>
    <t>M31</t>
  </si>
  <si>
    <t>M56</t>
  </si>
  <si>
    <t>M47</t>
  </si>
  <si>
    <t>M54</t>
  </si>
  <si>
    <t>-M51</t>
  </si>
  <si>
    <t>M64</t>
  </si>
  <si>
    <t>M42</t>
  </si>
  <si>
    <t>-M47</t>
  </si>
  <si>
    <t>M26</t>
  </si>
  <si>
    <t>-M41</t>
  </si>
  <si>
    <t>27/6.2</t>
  </si>
  <si>
    <t>Bo-Fr</t>
  </si>
  <si>
    <t>40/8.5</t>
  </si>
  <si>
    <t>De-Ru</t>
  </si>
  <si>
    <t>28/6.3</t>
  </si>
  <si>
    <t>Sc-Fi</t>
  </si>
  <si>
    <t>85/17.5</t>
  </si>
  <si>
    <t>Ru-De</t>
  </si>
  <si>
    <t>76/16.1</t>
  </si>
  <si>
    <t>Pe-De</t>
  </si>
  <si>
    <t>83/17.3</t>
  </si>
  <si>
    <t>Fr-rf</t>
  </si>
  <si>
    <t>3.0.8.2</t>
  </si>
  <si>
    <t>2.301</t>
  </si>
  <si>
    <t>22.0_c5b58e5</t>
  </si>
  <si>
    <t>2.3_dev2</t>
  </si>
  <si>
    <t>17_20200130</t>
  </si>
  <si>
    <t>1.7.3</t>
  </si>
  <si>
    <t>v0.25.1-sv-t60-3010</t>
  </si>
  <si>
    <t>202005232210</t>
  </si>
  <si>
    <t>v0.7_dev-net_14.3</t>
  </si>
  <si>
    <t>12.19</t>
  </si>
  <si>
    <t>2551.00</t>
  </si>
  <si>
    <t>Alex Morosov</t>
  </si>
  <si>
    <t>TCEC 18: Engines</t>
  </si>
  <si>
    <t>58/12.3</t>
  </si>
  <si>
    <t>22/5.2</t>
  </si>
  <si>
    <t>54/11.4</t>
  </si>
  <si>
    <t>TCEC18: Game Coverage</t>
  </si>
  <si>
    <t>game</t>
  </si>
  <si>
    <t>KC</t>
  </si>
  <si>
    <t>Joz</t>
  </si>
  <si>
    <t>az</t>
  </si>
  <si>
    <t>ro</t>
  </si>
  <si>
    <t>Res.</t>
  </si>
  <si>
    <t>URL</t>
  </si>
  <si>
    <t>https://www.youtube.com/watch?v=dJkQISbe9vU</t>
  </si>
  <si>
    <t>https://youtu.be/dyOWFSdXjlw</t>
  </si>
  <si>
    <t>https://youtu.be/Arc1P4Uaooo</t>
  </si>
  <si>
    <t>https://youtu.be/3ZvGVDHE964</t>
  </si>
  <si>
    <t>https://youtu.be/OD0y4OROP0I</t>
  </si>
  <si>
    <t>Win Probs v Calculation</t>
  </si>
  <si>
    <t>Tag</t>
  </si>
  <si>
    <t>It's all about Bishops and Pawns</t>
  </si>
  <si>
    <t>CG #21, another classic Leela King's Indian</t>
  </si>
  <si>
    <t>CG #22, Rossolimo Sicilan from Stoof</t>
  </si>
  <si>
    <t>CG #23, Leela gets a real fight in the Fr Winawer</t>
  </si>
  <si>
    <t>Marcin Bartkowlak</t>
  </si>
  <si>
    <t>Terje Kirstihagen</t>
  </si>
  <si>
    <t>GC</t>
  </si>
  <si>
    <t>CG #24, Stockfish Master of the Open Sicilian</t>
  </si>
  <si>
    <t>https://www.youtube.com/watch?v=OnmyWYL0XnQ</t>
  </si>
  <si>
    <t>CG #25, Leela's new path in the Schev Sicilian Keres Attack</t>
  </si>
  <si>
    <t>https://www.youtube.com/watch?v=iH3SXqQ98pI</t>
  </si>
  <si>
    <t>CG #26, Don't play a dodgy Pirc against Stockfish</t>
  </si>
  <si>
    <t>https://www.youtube.com/watch?v=Kuro2kMoZig</t>
  </si>
  <si>
    <t>https://www.youtube.com/channel/UCQcndin7vogg1u_yLXPuY-g</t>
  </si>
  <si>
    <t>Jozarov's chess channel</t>
  </si>
  <si>
    <t>https://www.youtube.com/channel/UCDUDDmslypVXYoUsZafHSUQ</t>
  </si>
  <si>
    <t>Kingscrusher</t>
  </si>
  <si>
    <t>https://www.youtube.com/channel/UCkK8M0dMhAX8JinU-6aD7xA</t>
  </si>
  <si>
    <t>Game Changer</t>
  </si>
  <si>
    <t>https://www.youtube.com/watch?v=l506cYtpOFE&amp;list=PLORhN_vW0H0g0I3hbh1tin2RaFhJMLa20&amp;index=4</t>
  </si>
  <si>
    <t>Are Leela and Stockfish history?</t>
  </si>
  <si>
    <t>Tier Div P</t>
  </si>
  <si>
    <t>Stockfish 202005232210</t>
  </si>
  <si>
    <t>LCZero v0.25.1-sv-t60-3010</t>
  </si>
  <si>
    <t>AllieStein v0.7_dev-net_14.3</t>
  </si>
  <si>
    <t>Stoofvlees II a14</t>
  </si>
  <si>
    <t>Komodo 2551.00</t>
  </si>
  <si>
    <t>Ethereal 12.19</t>
  </si>
  <si>
    <t>rofChade 2.303</t>
  </si>
  <si>
    <t>Fire 8_beta</t>
  </si>
  <si>
    <t xml:space="preserve">	</t>
  </si>
  <si>
    <t>15.5</t>
  </si>
  <si>
    <t>======</t>
  </si>
  <si>
    <t>==1===</t>
  </si>
  <si>
    <t>1=1=1=</t>
  </si>
  <si>
    <t>====1=</t>
  </si>
  <si>
    <t>1=====</t>
  </si>
  <si>
    <t>==1=1=</t>
  </si>
  <si>
    <t>1=1===</t>
  </si>
  <si>
    <t>===1==</t>
  </si>
  <si>
    <t>==0===</t>
  </si>
  <si>
    <t>====10</t>
  </si>
  <si>
    <t>1===1=</t>
  </si>
  <si>
    <t>=1=1==</t>
  </si>
  <si>
    <t>====0=</t>
  </si>
  <si>
    <t>11==01</t>
  </si>
  <si>
    <t>=1=1=1</t>
  </si>
  <si>
    <t>0=====</t>
  </si>
  <si>
    <t>====01</t>
  </si>
  <si>
    <t>==0=0=</t>
  </si>
  <si>
    <t>0===0=</t>
  </si>
  <si>
    <t>0=0=0=</t>
  </si>
  <si>
    <t>0=0===</t>
  </si>
  <si>
    <t>00==10</t>
  </si>
  <si>
    <t>===0==</t>
  </si>
  <si>
    <t>=0=0==</t>
  </si>
  <si>
    <t>=0=0=0</t>
  </si>
  <si>
    <t>AllieStein 0.7_dev-net_14.3</t>
  </si>
  <si>
    <t>E81</t>
  </si>
  <si>
    <t>E61</t>
  </si>
  <si>
    <t>A71</t>
  </si>
  <si>
    <t>B28</t>
  </si>
  <si>
    <t>B03</t>
  </si>
  <si>
    <t>B62</t>
  </si>
  <si>
    <t>A61</t>
  </si>
  <si>
    <t>E93</t>
  </si>
  <si>
    <t>D55</t>
  </si>
  <si>
    <t>E94</t>
  </si>
  <si>
    <t>A55</t>
  </si>
  <si>
    <t>B66</t>
  </si>
  <si>
    <t>C04</t>
  </si>
  <si>
    <t>A77</t>
  </si>
  <si>
    <t>C19</t>
  </si>
  <si>
    <t>B23</t>
  </si>
  <si>
    <t>C22</t>
  </si>
  <si>
    <t>D18</t>
  </si>
  <si>
    <t>B57</t>
  </si>
  <si>
    <t>A13</t>
  </si>
  <si>
    <t>A03</t>
  </si>
  <si>
    <t>B04</t>
  </si>
  <si>
    <t>B31</t>
  </si>
  <si>
    <t>D78</t>
  </si>
  <si>
    <t>D58</t>
  </si>
  <si>
    <t>E63</t>
  </si>
  <si>
    <t>A49</t>
  </si>
  <si>
    <t>E68</t>
  </si>
  <si>
    <t>B35</t>
  </si>
  <si>
    <t>B78</t>
  </si>
  <si>
    <t>E16</t>
  </si>
  <si>
    <t>E18</t>
  </si>
  <si>
    <t>D43</t>
  </si>
  <si>
    <t>B77</t>
  </si>
  <si>
    <t>King's Indian, Saemisch, 5...O-O</t>
  </si>
  <si>
    <t>King's Indian defence, 3.Nc3</t>
  </si>
  <si>
    <t>Benoni, classical, 8.Bg5</t>
  </si>
  <si>
    <t>Sicilian, O'Kelly variation</t>
  </si>
  <si>
    <t>Alekhine's defence, four pawns attack, Trifunovic variation</t>
  </si>
  <si>
    <t>Sicilian, Richter-Rauzer, Keres variation</t>
  </si>
  <si>
    <t>Benoni, fianchetto variation</t>
  </si>
  <si>
    <t>Caro-Kann, two knights variation</t>
  </si>
  <si>
    <t>Queen's Indian, 4.Nc3</t>
  </si>
  <si>
    <t>King's Indian, Petrosian system, main line</t>
  </si>
  <si>
    <t>Caro-Kann, exchange, Rubinstein variation</t>
  </si>
  <si>
    <t>QGD, 6.Nf3</t>
  </si>
  <si>
    <t>King's Indian, orthodox variation</t>
  </si>
  <si>
    <t>Old Indian, main line</t>
  </si>
  <si>
    <t>St. George defence</t>
  </si>
  <si>
    <t>Sicilian, Richter-Rauzer, Rauzer attack, 7...a6</t>
  </si>
  <si>
    <t>French, Tarrasch, Guimard main line</t>
  </si>
  <si>
    <t>Hungarian defence</t>
  </si>
  <si>
    <t>Benoni, Nimzovich (knight's tour) variation</t>
  </si>
  <si>
    <t>King's Indian defence</t>
  </si>
  <si>
    <t>Benoni, classical, 9...Re8, 10.Nd2</t>
  </si>
  <si>
    <t>French, Winawer, advance, Smyslov variation</t>
  </si>
  <si>
    <t>Centre game, Berger variation</t>
  </si>
  <si>
    <t>QGD Slav, Dutch variation</t>
  </si>
  <si>
    <t>Sicilian, Kan, Polugaievsky variation</t>
  </si>
  <si>
    <t>King's Indian, 3.g3</t>
  </si>
  <si>
    <t>QGD, Charousek (Petrosian) variation</t>
  </si>
  <si>
    <t>Sicilian, Sozin, Benko variation</t>
  </si>
  <si>
    <t>English, Neo-Catalan accepted</t>
  </si>
  <si>
    <t>Bird's opening</t>
  </si>
  <si>
    <t>Alekhine's defence, modern, Larsen variation</t>
  </si>
  <si>
    <t>Sicilian, Nimzovich-Rossolimo attack (with ...g6, without ...d6)</t>
  </si>
  <si>
    <t>QGD Slav, 4.Nc3</t>
  </si>
  <si>
    <t>Dutch</t>
  </si>
  <si>
    <t>Neo-Gruenfeld, 6.O-O c6</t>
  </si>
  <si>
    <t>French, Two knights variation</t>
  </si>
  <si>
    <t>French, Winawer, advance, poisoned pawn variation</t>
  </si>
  <si>
    <t>QGD, Tartakower (Makagonov-Bondarevsky) system</t>
  </si>
  <si>
    <t>King's Indian, fianchetto, Panno variation</t>
  </si>
  <si>
    <t>Pirc, Ufimtsev-Pytel variation</t>
  </si>
  <si>
    <t>King's Indian, fianchetto without c4</t>
  </si>
  <si>
    <t>French, advance, Wade variation</t>
  </si>
  <si>
    <t>QGD Slav defence, exchange variation</t>
  </si>
  <si>
    <t>Catalan opening</t>
  </si>
  <si>
    <t>King's Indian, fianchetto, classical variation, 8.e4</t>
  </si>
  <si>
    <t>Sicilian, accelerated fianchetto, modern variation with Bc4</t>
  </si>
  <si>
    <t>Sicilian, dragon, Yugoslav attack, 10.O-O-O</t>
  </si>
  <si>
    <t>Queen's Indian, Capablanca variation</t>
  </si>
  <si>
    <t>Queen's Indian, old main line, 7.Nc3</t>
  </si>
  <si>
    <t>QGD semi-Slav</t>
  </si>
  <si>
    <t>Sicilian, dragon, Yugoslav attack, 9...Bd7</t>
  </si>
  <si>
    <t>18:00:00 on 2020-05-25</t>
  </si>
  <si>
    <t>21:13:55 on 2020-05-25</t>
  </si>
  <si>
    <t>00:08:12 on 2020-05-26</t>
  </si>
  <si>
    <t>03:21:11 on 2020-05-26</t>
  </si>
  <si>
    <t>06:28:24 on 2020-05-26</t>
  </si>
  <si>
    <t>09:56:17 on 2020-05-26</t>
  </si>
  <si>
    <t>12:30:51 on 2020-05-26</t>
  </si>
  <si>
    <t>15:03:30 on 2020-05-26</t>
  </si>
  <si>
    <t>18:54:54 on 2020-05-26</t>
  </si>
  <si>
    <t>22:18:11 on 2020-05-26</t>
  </si>
  <si>
    <t>00:53:15 on 2020-05-27</t>
  </si>
  <si>
    <t>03:29:22 on 2020-05-27</t>
  </si>
  <si>
    <t>07:07:46 on 2020-05-27</t>
  </si>
  <si>
    <t>10:10:02 on 2020-05-27</t>
  </si>
  <si>
    <t>12:03:56 on 2020-05-27</t>
  </si>
  <si>
    <t>15:34:01 on 2020-05-27</t>
  </si>
  <si>
    <t>19:11:38 on 2020-05-27</t>
  </si>
  <si>
    <t>23:00:36 on 2020-05-27</t>
  </si>
  <si>
    <t>02:17:29 on 2020-05-28</t>
  </si>
  <si>
    <t>04:20:23 on 2020-05-28</t>
  </si>
  <si>
    <t>07:58:59 on 2020-05-28</t>
  </si>
  <si>
    <t>11:31:05 on 2020-05-28</t>
  </si>
  <si>
    <t>15:29:20 on 2020-05-28</t>
  </si>
  <si>
    <t>18:07:41 on 2020-05-28</t>
  </si>
  <si>
    <t>21:48:49 on 2020-05-28</t>
  </si>
  <si>
    <t>01:36:16 on 2020-05-29</t>
  </si>
  <si>
    <t>03:55:13 on 2020-05-29</t>
  </si>
  <si>
    <t>07:08:43 on 2020-05-29</t>
  </si>
  <si>
    <t>09:59:40 on 2020-05-29</t>
  </si>
  <si>
    <t>13:16:22 on 2020-05-29</t>
  </si>
  <si>
    <t>15:45:01 on 2020-05-29</t>
  </si>
  <si>
    <t>17:50:10 on 2020-05-29</t>
  </si>
  <si>
    <t>20:34:56 on 2020-05-29</t>
  </si>
  <si>
    <t>23:08:49 on 2020-05-29</t>
  </si>
  <si>
    <t>01:53:38 on 2020-05-30</t>
  </si>
  <si>
    <t>04:58:18 on 2020-05-30</t>
  </si>
  <si>
    <t>08:09:38 on 2020-05-30</t>
  </si>
  <si>
    <t>09:52:28 on 2020-05-30</t>
  </si>
  <si>
    <t>12:49:53 on 2020-05-30</t>
  </si>
  <si>
    <t>15:43:20 on 2020-05-30</t>
  </si>
  <si>
    <t>18:23:30 on 2020-05-30</t>
  </si>
  <si>
    <t>21:23:49 on 2020-05-30</t>
  </si>
  <si>
    <t>00:50:16 on 2020-05-31</t>
  </si>
  <si>
    <t>03:46:54 on 2020-05-31</t>
  </si>
  <si>
    <t>07:21:58 on 2020-05-31</t>
  </si>
  <si>
    <t>09:38:02 on 2020-05-31</t>
  </si>
  <si>
    <t>12:26:09 on 2020-05-31</t>
  </si>
  <si>
    <t>15:10:34 on 2020-05-31</t>
  </si>
  <si>
    <t>18:11:15 on 2020-05-31</t>
  </si>
  <si>
    <t>21:37:53 on 2020-05-31</t>
  </si>
  <si>
    <t>00:39:01 on 2020-06-01</t>
  </si>
  <si>
    <t>02:02:56 on 2020-06-01</t>
  </si>
  <si>
    <t>05:38:46 on 2020-06-01</t>
  </si>
  <si>
    <t>08:10:54 on 2020-06-01</t>
  </si>
  <si>
    <t>11:51:39 on 2020-06-01</t>
  </si>
  <si>
    <t>15:06:54 on 2020-06-01</t>
  </si>
  <si>
    <t>18:33:43 on 2020-06-01</t>
  </si>
  <si>
    <t>21:56:09 on 2020-06-01</t>
  </si>
  <si>
    <t>01:01:53 on 2020-06-02</t>
  </si>
  <si>
    <t>04:39:16 on 2020-06-02</t>
  </si>
  <si>
    <t>07:35:55 on 2020-06-02</t>
  </si>
  <si>
    <t>10:41:01 on 2020-06-02</t>
  </si>
  <si>
    <t>13:08:59 on 2020-06-02</t>
  </si>
  <si>
    <t>17:06:10 on 2020-06-02</t>
  </si>
  <si>
    <t>19:40:27 on 2020-06-02</t>
  </si>
  <si>
    <t>21:57:44 on 2020-06-02</t>
  </si>
  <si>
    <t>00:46:07 on 2020-06-03</t>
  </si>
  <si>
    <t>03:29:15 on 2020-06-03</t>
  </si>
  <si>
    <t>06:33:30 on 2020-06-03</t>
  </si>
  <si>
    <t>08:52:52 on 2020-06-03</t>
  </si>
  <si>
    <t>12:06:53 on 2020-06-03</t>
  </si>
  <si>
    <t>15:51:07 on 2020-06-03</t>
  </si>
  <si>
    <t>18:57:47 on 2020-06-03</t>
  </si>
  <si>
    <t>22:24:36 on 2020-06-03</t>
  </si>
  <si>
    <t>01:50:20 on 2020-06-04</t>
  </si>
  <si>
    <t>04:32:32 on 2020-06-04</t>
  </si>
  <si>
    <t>06:45:44 on 2020-06-04</t>
  </si>
  <si>
    <t>09:28:26 on 2020-06-04</t>
  </si>
  <si>
    <t>12:50:43 on 2020-06-04</t>
  </si>
  <si>
    <t>15:16:47 on 2020-06-04</t>
  </si>
  <si>
    <t>18:34:54 on 2020-06-04</t>
  </si>
  <si>
    <t>21:35:11 on 2020-06-04</t>
  </si>
  <si>
    <t>01:00:52 on 2020-06-05</t>
  </si>
  <si>
    <t>03:38:39 on 2020-06-05</t>
  </si>
  <si>
    <t>06:48:46 on 2020-06-05</t>
  </si>
  <si>
    <t>09:27:36 on 2020-06-05</t>
  </si>
  <si>
    <t>12:06:54 on 2020-06-05</t>
  </si>
  <si>
    <t>14:30:44 on 2020-06-05</t>
  </si>
  <si>
    <t>17:28:38 on 2020-06-05</t>
  </si>
  <si>
    <t>19:46:03 on 2020-06-05</t>
  </si>
  <si>
    <t>23:08:35 on 2020-06-05</t>
  </si>
  <si>
    <t>02:30:56 on 2020-06-06</t>
  </si>
  <si>
    <t>04:47:27 on 2020-06-06</t>
  </si>
  <si>
    <t>06:38:20 on 2020-06-06</t>
  </si>
  <si>
    <t>09:39:28 on 2020-06-06</t>
  </si>
  <si>
    <t>12:15:51 on 2020-06-06</t>
  </si>
  <si>
    <t>14:48:26 on 2020-06-06</t>
  </si>
  <si>
    <t>17:51:17 on 2020-06-06</t>
  </si>
  <si>
    <t>21:04:41 on 2020-06-06</t>
  </si>
  <si>
    <t>00:22:42 on 2020-06-07</t>
  </si>
  <si>
    <t>03:09:55 on 2020-06-07</t>
  </si>
  <si>
    <t>06:14:40 on 2020-06-07</t>
  </si>
  <si>
    <t>08:41:45 on 2020-06-07</t>
  </si>
  <si>
    <t>10:43:29 on 2020-06-07</t>
  </si>
  <si>
    <t>13:17:29 on 2020-06-07</t>
  </si>
  <si>
    <t>16:14:45 on 2020-06-07</t>
  </si>
  <si>
    <t>19:40:43 on 2020-06-07</t>
  </si>
  <si>
    <t>21:51:08 on 2020-06-07</t>
  </si>
  <si>
    <t>00:37:03 on 2020-06-08</t>
  </si>
  <si>
    <t>03:38:19 on 2020-06-08</t>
  </si>
  <si>
    <t>07:01:59 on 2020-06-08</t>
  </si>
  <si>
    <t>09:37:08 on 2020-06-08</t>
  </si>
  <si>
    <t>12:58:56 on 2020-06-08</t>
  </si>
  <si>
    <t>16:01:05 on 2020-06-08</t>
  </si>
  <si>
    <t>19:01:09 on 2020-06-08</t>
  </si>
  <si>
    <t>22:00:37 on 2020-06-08</t>
  </si>
  <si>
    <t>00:42:29 on 2020-06-09</t>
  </si>
  <si>
    <t>03:18:37 on 2020-06-09</t>
  </si>
  <si>
    <t>06:11:28 on 2020-06-09</t>
  </si>
  <si>
    <t>08:57:07 on 2020-06-09</t>
  </si>
  <si>
    <t>12:45:34 on 2020-06-09</t>
  </si>
  <si>
    <t>15:10:41 on 2020-06-09</t>
  </si>
  <si>
    <t>17:36:19 on 2020-06-09</t>
  </si>
  <si>
    <t>20:25:16 on 2020-06-09</t>
  </si>
  <si>
    <t>23:37:34 on 2020-06-09</t>
  </si>
  <si>
    <t>01:42:46 on 2020-06-10</t>
  </si>
  <si>
    <t>05:02:01 on 2020-06-10</t>
  </si>
  <si>
    <t>08:28:10 on 2020-06-10</t>
  </si>
  <si>
    <t>10:18:56 on 2020-06-10</t>
  </si>
  <si>
    <t>13:41:46 on 2020-06-10</t>
  </si>
  <si>
    <t>16:54:26 on 2020-06-10</t>
  </si>
  <si>
    <t>20:22:52 on 2020-06-10</t>
  </si>
  <si>
    <t>23:58:15 on 2020-06-10</t>
  </si>
  <si>
    <t>02:17:07 on 2020-06-11</t>
  </si>
  <si>
    <t>05:35:53 on 2020-06-11</t>
  </si>
  <si>
    <t>07:34:42 on 2020-06-11</t>
  </si>
  <si>
    <t>10:57:00 on 2020-06-11</t>
  </si>
  <si>
    <t>14:24:48 on 2020-06-11</t>
  </si>
  <si>
    <t>17:03:52 on 2020-06-11</t>
  </si>
  <si>
    <t>19:01:06 on 2020-06-11</t>
  </si>
  <si>
    <t>21:39:31 on 2020-06-11</t>
  </si>
  <si>
    <t>02:22:23 on 2020-06-12</t>
  </si>
  <si>
    <t>04:40:37 on 2020-06-12</t>
  </si>
  <si>
    <t>07:42:54 on 2020-06-12</t>
  </si>
  <si>
    <t>11:03:34 on 2020-06-12</t>
  </si>
  <si>
    <t>14:15:09 on 2020-06-12</t>
  </si>
  <si>
    <t>16:10:55 on 2020-06-12</t>
  </si>
  <si>
    <t>19:41:20 on 2020-06-12</t>
  </si>
  <si>
    <t>22:48:03 on 2020-06-12</t>
  </si>
  <si>
    <t>01:35:52 on 2020-06-13</t>
  </si>
  <si>
    <t>04:40:50 on 2020-06-13</t>
  </si>
  <si>
    <t>07:12:15 on 2020-06-13</t>
  </si>
  <si>
    <t>09:32:42 on 2020-06-13</t>
  </si>
  <si>
    <t>12:35:15 on 2020-06-13</t>
  </si>
  <si>
    <t>15:32:51 on 2020-06-13</t>
  </si>
  <si>
    <t>18:58:54 on 2020-06-13</t>
  </si>
  <si>
    <t>21:04:15 on 2020-06-13</t>
  </si>
  <si>
    <t>22:57:21 on 2020-06-13</t>
  </si>
  <si>
    <t>01:42:08 on 2020-06-14</t>
  </si>
  <si>
    <t>05:29:38 on 2020-06-14</t>
  </si>
  <si>
    <t>07:38:36 on 2020-06-14</t>
  </si>
  <si>
    <t>10:33:13 on 2020-06-14</t>
  </si>
  <si>
    <t>13:30:59 on 2020-06-14</t>
  </si>
  <si>
    <t>16:41:47 on 2020-06-14</t>
  </si>
  <si>
    <t>18:35:14 on 2020-06-14</t>
  </si>
  <si>
    <t>21:13:45 on 2020-06-14</t>
  </si>
  <si>
    <t>22:33:05 on 2020-06-14</t>
  </si>
  <si>
    <t>00:54:18 on 2020-06-15</t>
  </si>
  <si>
    <t>White mates</t>
  </si>
  <si>
    <t>M81</t>
  </si>
  <si>
    <t>M40</t>
  </si>
  <si>
    <t>M16</t>
  </si>
  <si>
    <t>M6</t>
  </si>
  <si>
    <t>TCEC18, Premier Division Results</t>
  </si>
  <si>
    <t>avge time</t>
  </si>
  <si>
    <t>time budget</t>
  </si>
  <si>
    <t>04/1.4</t>
  </si>
  <si>
    <t>Ko-Sv</t>
  </si>
  <si>
    <t>05/2.1</t>
  </si>
  <si>
    <t>ro-Sv</t>
  </si>
  <si>
    <t>146/37.2</t>
  </si>
  <si>
    <t>Ko-Et</t>
  </si>
  <si>
    <t>141/36.1</t>
  </si>
  <si>
    <t>ro-Lc</t>
  </si>
  <si>
    <t>164/41.4</t>
  </si>
  <si>
    <t>Ko-AS</t>
  </si>
  <si>
    <t>42/11.2</t>
  </si>
  <si>
    <t>Sv-Fi</t>
  </si>
  <si>
    <t>Q, 21</t>
  </si>
  <si>
    <t>2, 59</t>
  </si>
  <si>
    <t>Q, 75</t>
  </si>
  <si>
    <t>Q, 56</t>
  </si>
  <si>
    <t>Q, 30</t>
  </si>
  <si>
    <t>hr</t>
  </si>
  <si>
    <t>CG #27, Nobody plays the French Steinitz variation better</t>
  </si>
  <si>
    <t>https://www.youtube.com/watch?v=yW9bHQQ69GA</t>
  </si>
  <si>
    <t>Wool</t>
  </si>
  <si>
    <t>http://mytcecexperience.blogspot.com/2020/05/season-18-premier-division-after-rr2.html</t>
  </si>
  <si>
    <t>Wool's blog</t>
  </si>
  <si>
    <t>Lc-St</t>
  </si>
  <si>
    <t>St-Lc</t>
  </si>
  <si>
    <t>CG #28, Advance Caro-Kann Short variation Komodo masterclass</t>
  </si>
  <si>
    <t>https://www.youtube.com/watch?v=SZHVbtDzbSA</t>
  </si>
  <si>
    <t>https://www.youtube.com/watch?v=UexQmPtUZaM&amp;list=PL9JCz2Gsbqe4Tg36jL6GF1INmGb7REmpv&amp;index=1</t>
  </si>
  <si>
    <t>Stunning and BRUTAL Rook Sacrifice!</t>
  </si>
  <si>
    <t>https://www.youtube.com/watch?v=TTLME-GnbMQ</t>
  </si>
  <si>
    <t>The Blunders of Engines!</t>
  </si>
  <si>
    <t>https://www.youtube.com/watch?v=iv9fn6wsYqQ</t>
  </si>
  <si>
    <t>Dramatic Queen Sacrifice! Highly evolved Leela ..</t>
  </si>
  <si>
    <t>https://www.youtube.com/watch?v=zjvOuWpjsvY</t>
  </si>
  <si>
    <t>Leela breaches the ART OF WAR</t>
  </si>
  <si>
    <t>Gmtcp</t>
  </si>
  <si>
    <t>https://www.youtube.com/watch?v=ybgTPYf-uUc</t>
  </si>
  <si>
    <t>An incredible KGA between Lc0 and Stockfish</t>
  </si>
  <si>
    <t>https://www.youtube.com/watch?v=cOLv3AYW3Ww</t>
  </si>
  <si>
    <t>Positional Queen Sacrifice: phenomenal idea</t>
  </si>
  <si>
    <t>CG #29, Superhuman Stockfish Noteboom Semi-Slav smash!</t>
  </si>
  <si>
    <t>https://www.youtube.com/watch?v=cpHVzIq5Hw4</t>
  </si>
  <si>
    <t>https://www.youtube.com/watch?v=Ev0Yj9oo_WA</t>
  </si>
  <si>
    <t>Pawn Chain as a Tactical Target</t>
  </si>
  <si>
    <t>https://www.youtube.com/watch?v=ZZHHrRMMAUY</t>
  </si>
  <si>
    <t>Outrageously Brilliant Queen Sacrifice</t>
  </si>
  <si>
    <t>Superfinal ===&gt;</t>
  </si>
  <si>
    <t>SF, 73</t>
  </si>
  <si>
    <t>https://www.youtube.com/watch?v=d78hZB-vo34</t>
  </si>
  <si>
    <t>Engines</t>
  </si>
  <si>
    <r>
      <t xml:space="preserve">Elo </t>
    </r>
    <r>
      <rPr>
        <b/>
        <sz val="9"/>
        <color theme="1"/>
        <rFont val="Symbol"/>
        <family val="1"/>
        <charset val="2"/>
      </rPr>
      <t>±</t>
    </r>
  </si>
  <si>
    <t>LCZero v0.25.1-svjio-t60-3972-mlh</t>
  </si>
  <si>
    <t>Stockfish 202006170741</t>
  </si>
  <si>
    <t># wins</t>
  </si>
  <si>
    <t>Wins in halved mini-matches</t>
  </si>
  <si>
    <t>Wins in won mini-matches</t>
  </si>
  <si>
    <t>https://www.youtube.com/watch?v=Vxh3U1C-i_4</t>
  </si>
  <si>
    <t>An unbelievable mega-boom! … move 32b must have been wrong</t>
  </si>
  <si>
    <t>https://www.youtube.com/watch?v=nw2daP3qVow</t>
  </si>
  <si>
    <t>https://www.youtube.com/watch?v=jMlToJFwsYs</t>
  </si>
  <si>
    <t>https://www.youtube.com/watch?v=Zgv0gdBhcC0</t>
  </si>
  <si>
    <t>Opening trap too deep for Stockfish</t>
  </si>
  <si>
    <t>03, 13, 17, 25, 41, 45, 59, 61, 71, 75, 93</t>
  </si>
  <si>
    <t>04, 14, 18, 26, 42, 46, 60, 62, 72, 76, 94</t>
  </si>
  <si>
    <t>E92, B06, B99, B10, C45, B06, B00, A56, C40/1, B01, A97</t>
  </si>
  <si>
    <t>29, 33, 63, 65, 97</t>
  </si>
  <si>
    <t>B07, B77, C10, E11, E97</t>
  </si>
  <si>
    <t>C18, D31, C34, E12, B40, C41, A80, B29, A33, C37, C16, C42</t>
  </si>
  <si>
    <t>TCEC18 Superfinal results</t>
  </si>
  <si>
    <t>-18</t>
  </si>
  <si>
    <t>46½</t>
  </si>
  <si>
    <r>
      <t xml:space="preserve">06, 08, </t>
    </r>
    <r>
      <rPr>
        <u/>
        <sz val="9"/>
        <color theme="1"/>
        <rFont val="Times New Roman"/>
        <family val="1"/>
      </rPr>
      <t>09</t>
    </r>
    <r>
      <rPr>
        <sz val="9"/>
        <color theme="1"/>
        <rFont val="Times New Roman"/>
        <family val="1"/>
      </rPr>
      <t xml:space="preserve">, 24, 52, 56, 58, 68, </t>
    </r>
    <r>
      <rPr>
        <u/>
        <sz val="9"/>
        <color theme="1"/>
        <rFont val="Times New Roman"/>
        <family val="1"/>
      </rPr>
      <t>77</t>
    </r>
    <r>
      <rPr>
        <sz val="9"/>
        <color theme="1"/>
        <rFont val="Times New Roman"/>
        <family val="1"/>
      </rPr>
      <t xml:space="preserve">, 88, 92, </t>
    </r>
    <r>
      <rPr>
        <u/>
        <sz val="9"/>
        <color theme="1"/>
        <rFont val="Times New Roman"/>
        <family val="1"/>
      </rPr>
      <t>95</t>
    </r>
  </si>
  <si>
    <t>53½</t>
  </si>
  <si>
    <t>A very tactical King's Indian Defence</t>
  </si>
  <si>
    <t>https://www.youtube.com/watch?v=lNm-88KDu70</t>
  </si>
  <si>
    <t>C18</t>
  </si>
  <si>
    <t>C34</t>
  </si>
  <si>
    <t>A81</t>
  </si>
  <si>
    <t>A52</t>
  </si>
  <si>
    <t>B99</t>
  </si>
  <si>
    <t>E90</t>
  </si>
  <si>
    <t>C64</t>
  </si>
  <si>
    <t>A60</t>
  </si>
  <si>
    <t>E73</t>
  </si>
  <si>
    <t>B40</t>
  </si>
  <si>
    <t>E98</t>
  </si>
  <si>
    <t>C10</t>
  </si>
  <si>
    <t>B29</t>
  </si>
  <si>
    <t>C40</t>
  </si>
  <si>
    <t>D11</t>
  </si>
  <si>
    <t>A33</t>
  </si>
  <si>
    <t>E87</t>
  </si>
  <si>
    <t>B96</t>
  </si>
  <si>
    <t>D07</t>
  </si>
  <si>
    <t>C37</t>
  </si>
  <si>
    <t>A79</t>
  </si>
  <si>
    <t>C16</t>
  </si>
  <si>
    <t>A97</t>
  </si>
  <si>
    <t>E97</t>
  </si>
  <si>
    <t>French, Winawer, classical variation</t>
  </si>
  <si>
    <t>QGD, semi-Slav, Noteboom variation</t>
  </si>
  <si>
    <t>KGA, Fischer defence</t>
  </si>
  <si>
    <t>Budapest, Rubinstein variation</t>
  </si>
  <si>
    <t>Sicilian, Najdorf, 7...Be7 main line</t>
  </si>
  <si>
    <t>King's Indian, 5.Nf3</t>
  </si>
  <si>
    <t>Ruy Lopez, classical defence, 4.c3</t>
  </si>
  <si>
    <t>Blackmar gambit</t>
  </si>
  <si>
    <t>Sicilian, dragon, Yugoslav attack, 9.Bc4</t>
  </si>
  <si>
    <t>King's Indian, Averbakh system</t>
  </si>
  <si>
    <t>Scotch, Steinitz variation</t>
  </si>
  <si>
    <t>Robatsch defence, Pseudo-Austrian attack</t>
  </si>
  <si>
    <t>Sicilian, Pin, Koch variation</t>
  </si>
  <si>
    <t>King's Indian, orthodox, Aronin-Taimanov, 9.Ne1</t>
  </si>
  <si>
    <t>Philidor, exchange variation</t>
  </si>
  <si>
    <t>Czech Benoni defence</t>
  </si>
  <si>
    <t>French, Paulsen variation</t>
  </si>
  <si>
    <t>Bogo-Indian defence, Gruenfeld variation</t>
  </si>
  <si>
    <t>Sicilian, Nimzovich-Rubinstein variation</t>
  </si>
  <si>
    <t>Latvian counter-gambit</t>
  </si>
  <si>
    <t>Philidor, Philidor counter-gambit, Zukertort variation</t>
  </si>
  <si>
    <t>QGD Slav, 3.Nf3</t>
  </si>
  <si>
    <t>English, symmetrical, Geller variation</t>
  </si>
  <si>
    <t>King's Indian, Saemisch, orthodox, 7.d5</t>
  </si>
  <si>
    <t>Sicilian, Najdorf, Polugayevsky variation</t>
  </si>
  <si>
    <t>QGD, Chigorin defence</t>
  </si>
  <si>
    <t>KGA, Quaade gambit</t>
  </si>
  <si>
    <t>Benoni, classical, 11.f3</t>
  </si>
  <si>
    <t>French, Winawer, Petrosian variation</t>
  </si>
  <si>
    <t>Dutch, Ilyin-Genevsky variation</t>
  </si>
  <si>
    <t>Petrov, Cochrane gambit</t>
  </si>
  <si>
    <t>King's Indian, orthodox, Aronin-Taimanov, bayonet attack</t>
  </si>
  <si>
    <t>18:00:00 on 2020-06-19</t>
  </si>
  <si>
    <t>20:30:49 on 2020-06-19</t>
  </si>
  <si>
    <t>22:48:08 on 2020-06-19</t>
  </si>
  <si>
    <t>01:42:43 on 2020-06-20</t>
  </si>
  <si>
    <t>04:55:03 on 2020-06-20</t>
  </si>
  <si>
    <t>08:29:51 on 2020-06-20</t>
  </si>
  <si>
    <t>11:33:35 on 2020-06-20</t>
  </si>
  <si>
    <t>14:49:24 on 2020-06-20</t>
  </si>
  <si>
    <t>17:04:59 on 2020-06-20</t>
  </si>
  <si>
    <t>20:24:55 on 2020-06-20</t>
  </si>
  <si>
    <t>23:22:25 on 2020-06-20</t>
  </si>
  <si>
    <t>02:28:04 on 2020-06-21</t>
  </si>
  <si>
    <t>05:25:36 on 2020-06-21</t>
  </si>
  <si>
    <t>08:47:42 on 2020-06-21</t>
  </si>
  <si>
    <t>12:12:06 on 2020-06-21</t>
  </si>
  <si>
    <t>15:52:09 on 2020-06-21</t>
  </si>
  <si>
    <t>18:03:50 on 2020-06-21</t>
  </si>
  <si>
    <t>21:14:00 on 2020-06-21</t>
  </si>
  <si>
    <t>00:31:44 on 2020-06-22</t>
  </si>
  <si>
    <t>04:15:55 on 2020-06-22</t>
  </si>
  <si>
    <t>06:46:54 on 2020-06-22</t>
  </si>
  <si>
    <t>10:11:43 on 2020-06-22</t>
  </si>
  <si>
    <t>13:46:26 on 2020-06-22</t>
  </si>
  <si>
    <t>17:44:28 on 2020-06-22</t>
  </si>
  <si>
    <t>20:57:42 on 2020-06-22</t>
  </si>
  <si>
    <t>00:11:52 on 2020-06-23</t>
  </si>
  <si>
    <t>03:28:24 on 2020-06-23</t>
  </si>
  <si>
    <t>06:30:55 on 2020-06-23</t>
  </si>
  <si>
    <t>08:52:48 on 2020-06-23</t>
  </si>
  <si>
    <t>12:13:21 on 2020-06-23</t>
  </si>
  <si>
    <t>15:04:18 on 2020-06-23</t>
  </si>
  <si>
    <t>18:32:54 on 2020-06-23</t>
  </si>
  <si>
    <t>20:50:35 on 2020-06-23</t>
  </si>
  <si>
    <t>00:07:45 on 2020-06-24</t>
  </si>
  <si>
    <t>03:35:35 on 2020-06-24</t>
  </si>
  <si>
    <t>06:54:41 on 2020-06-24</t>
  </si>
  <si>
    <t>08:45:11 on 2020-06-24</t>
  </si>
  <si>
    <t>12:11:54 on 2020-06-24</t>
  </si>
  <si>
    <t>14:45:24 on 2020-06-24</t>
  </si>
  <si>
    <t>18:14:36 on 2020-06-24</t>
  </si>
  <si>
    <t>21:34:30 on 2020-06-24</t>
  </si>
  <si>
    <t>00:46:56 on 2020-06-25</t>
  </si>
  <si>
    <t>04:11:48 on 2020-06-25</t>
  </si>
  <si>
    <t>07:34:15 on 2020-06-25</t>
  </si>
  <si>
    <t>10:15:57 on 2020-06-25</t>
  </si>
  <si>
    <t>13:34:10 on 2020-06-25</t>
  </si>
  <si>
    <t>16:56:54 on 2020-06-25</t>
  </si>
  <si>
    <t>19:16:10 on 2020-06-25</t>
  </si>
  <si>
    <t>22:24:31 on 2020-06-25</t>
  </si>
  <si>
    <t>00:36:33 on 2020-06-26</t>
  </si>
  <si>
    <t>04:10:07 on 2020-06-26</t>
  </si>
  <si>
    <t>07:43:14 on 2020-06-26</t>
  </si>
  <si>
    <t>10:50:05 on 2020-06-26</t>
  </si>
  <si>
    <t>13:15:58 on 2020-06-26</t>
  </si>
  <si>
    <t>15:31:08 on 2020-06-26</t>
  </si>
  <si>
    <t>19:36:44 on 2020-06-26</t>
  </si>
  <si>
    <t>23:02:16 on 2020-06-26</t>
  </si>
  <si>
    <t>02:43:45 on 2020-06-27</t>
  </si>
  <si>
    <t>06:02:09 on 2020-06-27</t>
  </si>
  <si>
    <t>09:17:48 on 2020-06-27</t>
  </si>
  <si>
    <t>12:35:45 on 2020-06-27</t>
  </si>
  <si>
    <t>15:38:56 on 2020-06-27</t>
  </si>
  <si>
    <t>18:59:26 on 2020-06-27</t>
  </si>
  <si>
    <t>22:32:51 on 2020-06-27</t>
  </si>
  <si>
    <t>01:48:16 on 2020-06-28</t>
  </si>
  <si>
    <t>04:57:06 on 2020-06-28</t>
  </si>
  <si>
    <t>07:39:02 on 2020-06-28</t>
  </si>
  <si>
    <t>10:51:11 on 2020-06-28</t>
  </si>
  <si>
    <t>14:09:26 on 2020-06-28</t>
  </si>
  <si>
    <t>16:41:49 on 2020-06-28</t>
  </si>
  <si>
    <t>19:36:50 on 2020-06-28</t>
  </si>
  <si>
    <t>22:54:12 on 2020-06-28</t>
  </si>
  <si>
    <t>01:36:03 on 2020-06-29</t>
  </si>
  <si>
    <t>06:42:24 on 2020-06-29</t>
  </si>
  <si>
    <t>09:16:16 on 2020-06-29</t>
  </si>
  <si>
    <t>12:59:21 on 2020-06-29</t>
  </si>
  <si>
    <t>16:22:33 on 2020-06-29</t>
  </si>
  <si>
    <t>19:15:26 on 2020-06-29</t>
  </si>
  <si>
    <t>22:37:58 on 2020-06-29</t>
  </si>
  <si>
    <t>02:02:44 on 2020-06-30</t>
  </si>
  <si>
    <t>05:43:36 on 2020-06-30</t>
  </si>
  <si>
    <t>09:17:03 on 2020-06-30</t>
  </si>
  <si>
    <t>12:04:08 on 2020-06-30</t>
  </si>
  <si>
    <t>15:23:47 on 2020-06-30</t>
  </si>
  <si>
    <t>18:30:47 on 2020-06-30</t>
  </si>
  <si>
    <t>22:13:17 on 2020-06-30</t>
  </si>
  <si>
    <t>01:35:09 on 2020-07-01</t>
  </si>
  <si>
    <t>03:51:12 on 2020-07-01</t>
  </si>
  <si>
    <t>06:40:33 on 2020-07-01</t>
  </si>
  <si>
    <t>10:10:09 on 2020-07-01</t>
  </si>
  <si>
    <t>13:34:44 on 2020-07-01</t>
  </si>
  <si>
    <t>17:39:34 on 2020-07-01</t>
  </si>
  <si>
    <t>20:52:14 on 2020-07-01</t>
  </si>
  <si>
    <t>00:10:34 on 2020-07-02</t>
  </si>
  <si>
    <t>03:06:36 on 2020-07-02</t>
  </si>
  <si>
    <t>06:29:08 on 2020-07-02</t>
  </si>
  <si>
    <t>08:59:46 on 2020-07-02</t>
  </si>
  <si>
    <t>12:30:05 on 2020-07-02</t>
  </si>
  <si>
    <t>16:18:00 on 2020-07-02</t>
  </si>
  <si>
    <t>19:24:59 on 2020-07-02</t>
  </si>
  <si>
    <t>M37</t>
  </si>
  <si>
    <t>-M27</t>
  </si>
  <si>
    <t>M84</t>
  </si>
  <si>
    <t>16. 11+5</t>
  </si>
  <si>
    <t>23. 11+12</t>
  </si>
  <si>
    <t>TCEC 18</t>
  </si>
  <si>
    <t>CG #30, Leela is Steinitz and AlphaZero in the Ruy Lopez</t>
  </si>
  <si>
    <t>CG #31, Trompovsky kingside pawn storms and sacrifices! [Lc has won 2-0 in this opening in TCEC15]</t>
  </si>
  <si>
    <t xml:space="preserve">CG #32, Leela Zero Bogo-Indian queen sac Immortal! </t>
  </si>
  <si>
    <t>CG #33, Stockfish Modern mating attack out of nowhere!</t>
  </si>
  <si>
    <t>https://www.youtube.com/watch?v=a8Kiz4XYOaQ</t>
  </si>
  <si>
    <t>CG #34, Crazy King's Indian Samisch tactics</t>
  </si>
  <si>
    <t>https://www.youtube.com/watch?v=jn4YhIEQbYk</t>
  </si>
  <si>
    <t>CG #35, Stockfish destroys the Classical Dutch</t>
  </si>
  <si>
    <t>https://www.youtube.com/watch?v=z1gnYuwJpJg</t>
  </si>
  <si>
    <t>T4</t>
  </si>
  <si>
    <t>https://www.youtube.com/watch?v=QZwCXEKIrWI</t>
  </si>
  <si>
    <t>CG #36, Sharp theoretical London System battle: Allie destroys Stockfish</t>
  </si>
  <si>
    <t>Stockfish the Ultimate Hypermodernists</t>
  </si>
  <si>
    <t>King stuck in the centre!</t>
  </si>
  <si>
    <t>https://www.youtube.com/watch?v=r3oWhWMoKK0</t>
  </si>
  <si>
    <t>https://www.youtube.com/watch?v=dcSID-CquIU</t>
  </si>
  <si>
    <t>How Sound is the King's Gambit</t>
  </si>
  <si>
    <t>https://www.youtube.com/watch?v=Mhddo-amUBg</t>
  </si>
  <si>
    <t>https://www.youtube.com/watch?v=KfTC8A5a75c</t>
  </si>
  <si>
    <t>Siciilian Najdorf Dynamism!</t>
  </si>
  <si>
    <t>41. Rxg7! Saccing a Rook</t>
  </si>
  <si>
    <t>17. bxb4!, saccing a Knight, 18. dxe4! 24. bxg6! 26. Rd6. Several sacs, bK lured into middle of board</t>
  </si>
  <si>
    <t>https://www.youtube.com/watch?v=UtEMaI49pdY</t>
  </si>
  <si>
    <t>A powerful Queen's Indian Gambit</t>
  </si>
  <si>
    <t>CG #37, You have never seen a Reti like this</t>
  </si>
  <si>
    <t>CG #38, Unsure how to meet the Nimzovitsch-Larsen?</t>
  </si>
  <si>
    <t>https://www.youtube.com/watch?v=ISF-rFatf9c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</si>
</sst>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0"/>
    <numFmt numFmtId="165" formatCode="0.0"/>
    <numFmt numFmtId="166" formatCode="0.000"/>
    <numFmt numFmtId="167" formatCode="00.0"/>
    <numFmt numFmtId="168" formatCode="\+000;\-000;0"/>
    <numFmt numFmtId="169" formatCode="00.00"/>
    <numFmt numFmtId="170" formatCode="000000"/>
    <numFmt numFmtId="171" formatCode="0;\-0;0"/>
  </numFmts>
  <fonts count="3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8.5"/>
      <color rgb="FF000000"/>
      <name val="Times New Roman"/>
      <family val="1"/>
    </font>
    <font>
      <sz val="8.5"/>
      <color rgb="FFFF000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sz val="9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8.5"/>
      <color theme="0" tint="-0.499984740745262"/>
      <name val="Times New Roman"/>
      <family val="1"/>
    </font>
    <font>
      <sz val="8.5"/>
      <color theme="1"/>
      <name val="Calibri"/>
      <family val="2"/>
    </font>
    <font>
      <sz val="9"/>
      <color theme="0" tint="-0.2499465926084170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Times New Roman"/>
      <family val="1"/>
    </font>
    <font>
      <b/>
      <sz val="8.5"/>
      <color rgb="FFFF0000"/>
      <name val="Times New Roman"/>
      <family val="1"/>
    </font>
    <font>
      <sz val="8.5"/>
      <color theme="1"/>
      <name val="Symbol"/>
      <family val="1"/>
      <charset val="2"/>
    </font>
    <font>
      <b/>
      <sz val="9"/>
      <color theme="1"/>
      <name val="Symbol"/>
      <family val="1"/>
      <charset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4.5"/>
      <color theme="1"/>
      <name val="Calibri"/>
      <family val="2"/>
      <scheme val="minor"/>
    </font>
    <font>
      <u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1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0"/>
      </left>
      <right style="thin">
        <color theme="0" tint="-4.9989318521683403E-2"/>
      </right>
      <top style="thin">
        <color theme="1"/>
      </top>
      <bottom style="thin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/>
      </top>
      <bottom style="thin">
        <color theme="1"/>
      </bottom>
      <diagonal/>
    </border>
    <border>
      <left style="thin">
        <color theme="0" tint="-4.9989318521683403E-2"/>
      </left>
      <right/>
      <top style="thin">
        <color theme="1"/>
      </top>
      <bottom style="thin">
        <color theme="1"/>
      </bottom>
      <diagonal/>
    </border>
    <border>
      <left/>
      <right style="thin">
        <color theme="0" tint="-4.9989318521683403E-2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5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0" fontId="16" fillId="0" borderId="0" xfId="1" applyFont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4" fillId="0" borderId="41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9" xfId="0" quotePrefix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19" fillId="0" borderId="0" xfId="0" applyFont="1"/>
    <xf numFmtId="164" fontId="19" fillId="0" borderId="0" xfId="0" applyNumberFormat="1" applyFont="1" applyAlignment="1">
      <alignment horizontal="center"/>
    </xf>
    <xf numFmtId="0" fontId="6" fillId="0" borderId="1" xfId="0" quotePrefix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4" fillId="0" borderId="7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/>
    </xf>
    <xf numFmtId="165" fontId="3" fillId="0" borderId="42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41" xfId="0" quotePrefix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quotePrefix="1" applyNumberFormat="1" applyFont="1" applyBorder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170" fontId="7" fillId="0" borderId="2" xfId="0" quotePrefix="1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7" fontId="4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2" fillId="0" borderId="2" xfId="0" applyFont="1" applyBorder="1" applyAlignment="1"/>
    <xf numFmtId="0" fontId="3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left"/>
    </xf>
    <xf numFmtId="169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10" fontId="4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right"/>
    </xf>
    <xf numFmtId="2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/>
    <xf numFmtId="0" fontId="4" fillId="0" borderId="4" xfId="0" applyFont="1" applyBorder="1" applyAlignment="1">
      <alignment horizontal="center"/>
    </xf>
    <xf numFmtId="0" fontId="3" fillId="3" borderId="0" xfId="0" applyFont="1" applyFill="1" applyAlignment="1"/>
    <xf numFmtId="164" fontId="4" fillId="0" borderId="7" xfId="0" applyNumberFormat="1" applyFont="1" applyBorder="1" applyAlignment="1">
      <alignment horizontal="left"/>
    </xf>
    <xf numFmtId="167" fontId="4" fillId="0" borderId="7" xfId="0" applyNumberFormat="1" applyFont="1" applyBorder="1" applyAlignment="1">
      <alignment horizontal="center"/>
    </xf>
    <xf numFmtId="169" fontId="4" fillId="0" borderId="7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68" fontId="4" fillId="0" borderId="7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left"/>
    </xf>
    <xf numFmtId="167" fontId="4" fillId="0" borderId="4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9" fontId="4" fillId="0" borderId="4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 applyAlignment="1"/>
    <xf numFmtId="0" fontId="12" fillId="0" borderId="1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4" fillId="0" borderId="0" xfId="0" applyFont="1" applyAlignment="1"/>
    <xf numFmtId="0" fontId="4" fillId="0" borderId="23" xfId="0" applyFont="1" applyBorder="1" applyAlignment="1"/>
    <xf numFmtId="0" fontId="4" fillId="0" borderId="22" xfId="0" applyFont="1" applyBorder="1" applyAlignment="1"/>
    <xf numFmtId="0" fontId="4" fillId="0" borderId="14" xfId="0" applyFont="1" applyBorder="1" applyAlignment="1">
      <alignment horizontal="center" textRotation="90"/>
    </xf>
    <xf numFmtId="0" fontId="4" fillId="0" borderId="0" xfId="0" applyFont="1" applyBorder="1" applyAlignment="1"/>
    <xf numFmtId="0" fontId="4" fillId="0" borderId="2" xfId="0" applyFont="1" applyBorder="1" applyAlignment="1">
      <alignment horizontal="center" textRotation="90"/>
    </xf>
    <xf numFmtId="0" fontId="4" fillId="0" borderId="23" xfId="0" applyNumberFormat="1" applyFont="1" applyBorder="1" applyAlignment="1">
      <alignment horizontal="center" textRotation="90"/>
    </xf>
    <xf numFmtId="0" fontId="4" fillId="0" borderId="2" xfId="0" applyFont="1" applyBorder="1" applyAlignment="1">
      <alignment textRotation="90"/>
    </xf>
    <xf numFmtId="0" fontId="6" fillId="0" borderId="3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6" fillId="0" borderId="9" xfId="0" quotePrefix="1" applyFont="1" applyBorder="1" applyAlignment="1">
      <alignment horizontal="center" vertical="center"/>
    </xf>
    <xf numFmtId="0" fontId="26" fillId="0" borderId="1" xfId="0" quotePrefix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7" fillId="0" borderId="2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/>
    </xf>
    <xf numFmtId="21" fontId="0" fillId="0" borderId="0" xfId="0" applyNumberFormat="1" applyAlignment="1">
      <alignment horizontal="center"/>
    </xf>
    <xf numFmtId="0" fontId="23" fillId="0" borderId="0" xfId="0" applyFont="1"/>
    <xf numFmtId="10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/>
    <xf numFmtId="168" fontId="4" fillId="0" borderId="4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left"/>
    </xf>
    <xf numFmtId="169" fontId="4" fillId="0" borderId="3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68" fontId="4" fillId="0" borderId="3" xfId="0" applyNumberFormat="1" applyFont="1" applyBorder="1" applyAlignment="1">
      <alignment horizontal="center"/>
    </xf>
    <xf numFmtId="168" fontId="3" fillId="0" borderId="1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24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17" fillId="0" borderId="0" xfId="0" applyNumberFormat="1" applyFont="1" applyAlignment="1">
      <alignment vertical="center"/>
    </xf>
    <xf numFmtId="164" fontId="3" fillId="0" borderId="1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left"/>
    </xf>
    <xf numFmtId="0" fontId="19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1" fontId="7" fillId="0" borderId="2" xfId="0" quotePrefix="1" applyNumberFormat="1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164" fontId="23" fillId="0" borderId="0" xfId="0" applyNumberFormat="1" applyFont="1" applyAlignment="1">
      <alignment horizontal="center"/>
    </xf>
    <xf numFmtId="1" fontId="22" fillId="3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" fontId="22" fillId="3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" fontId="22" fillId="3" borderId="7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167" fontId="3" fillId="0" borderId="10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9" fontId="3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68" fontId="4" fillId="0" borderId="2" xfId="0" quotePrefix="1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21" fontId="0" fillId="0" borderId="0" xfId="0" applyNumberForma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9" fillId="0" borderId="0" xfId="0" applyNumberFormat="1" applyFont="1" applyAlignment="1">
      <alignment horizontal="center"/>
    </xf>
    <xf numFmtId="49" fontId="19" fillId="0" borderId="0" xfId="0" applyNumberFormat="1" applyFont="1"/>
    <xf numFmtId="2" fontId="0" fillId="0" borderId="0" xfId="0" applyNumberFormat="1" applyAlignment="1">
      <alignment horizontal="center"/>
    </xf>
    <xf numFmtId="0" fontId="21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ont="1"/>
    <xf numFmtId="0" fontId="19" fillId="0" borderId="0" xfId="0" applyFont="1" applyAlignment="1">
      <alignment horizontal="center"/>
    </xf>
    <xf numFmtId="0" fontId="29" fillId="0" borderId="0" xfId="0" applyFont="1"/>
    <xf numFmtId="0" fontId="30" fillId="0" borderId="0" xfId="0" applyFont="1"/>
    <xf numFmtId="1" fontId="3" fillId="0" borderId="2" xfId="0" applyNumberFormat="1" applyFont="1" applyBorder="1" applyAlignment="1">
      <alignment horizontal="center"/>
    </xf>
    <xf numFmtId="171" fontId="4" fillId="0" borderId="2" xfId="0" applyNumberFormat="1" applyFont="1" applyBorder="1" applyAlignment="1">
      <alignment horizontal="center"/>
    </xf>
    <xf numFmtId="171" fontId="4" fillId="0" borderId="3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0" borderId="0" xfId="0" applyFont="1"/>
    <xf numFmtId="0" fontId="15" fillId="0" borderId="0" xfId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left"/>
    </xf>
    <xf numFmtId="167" fontId="3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9" fontId="3" fillId="0" borderId="2" xfId="0" applyNumberFormat="1" applyFont="1" applyBorder="1" applyAlignment="1">
      <alignment horizontal="center"/>
    </xf>
    <xf numFmtId="168" fontId="3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0" fontId="4" fillId="0" borderId="4" xfId="0" applyNumberFormat="1" applyFont="1" applyBorder="1" applyAlignment="1">
      <alignment horizontal="center"/>
    </xf>
    <xf numFmtId="10" fontId="4" fillId="0" borderId="7" xfId="0" applyNumberFormat="1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0" borderId="4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51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4" fillId="0" borderId="2" xfId="0" quotePrefix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wrapText="1"/>
    </xf>
    <xf numFmtId="10" fontId="4" fillId="0" borderId="3" xfId="0" applyNumberFormat="1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4" fillId="0" borderId="33" xfId="0" applyNumberFormat="1" applyFont="1" applyBorder="1" applyAlignment="1">
      <alignment horizontal="center" textRotation="90"/>
    </xf>
    <xf numFmtId="0" fontId="4" fillId="0" borderId="34" xfId="0" applyNumberFormat="1" applyFont="1" applyBorder="1" applyAlignment="1">
      <alignment horizontal="center" textRotation="90"/>
    </xf>
    <xf numFmtId="0" fontId="4" fillId="0" borderId="35" xfId="0" applyNumberFormat="1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4" fillId="0" borderId="34" xfId="0" applyFont="1" applyBorder="1" applyAlignment="1">
      <alignment horizontal="center" textRotation="90"/>
    </xf>
    <xf numFmtId="0" fontId="4" fillId="0" borderId="27" xfId="0" applyFont="1" applyBorder="1" applyAlignment="1">
      <alignment horizontal="center" textRotation="90"/>
    </xf>
    <xf numFmtId="0" fontId="12" fillId="0" borderId="12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03149606299212E-2"/>
          <c:y val="0.19486111111111112"/>
          <c:w val="0.89653018372703408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63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diamond"/>
            <c:size val="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'3f T18 Sufi results'!#REF!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'3f T18 Sufi results'!#REF!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4</c:v>
                </c:pt>
                <c:pt idx="57">
                  <c:v>4</c:v>
                </c:pt>
                <c:pt idx="58">
                  <c:v>5</c:v>
                </c:pt>
                <c:pt idx="59">
                  <c:v>4</c:v>
                </c:pt>
                <c:pt idx="60">
                  <c:v>5</c:v>
                </c:pt>
                <c:pt idx="61">
                  <c:v>4</c:v>
                </c:pt>
                <c:pt idx="62">
                  <c:v>5</c:v>
                </c:pt>
                <c:pt idx="63">
                  <c:v>4</c:v>
                </c:pt>
                <c:pt idx="64">
                  <c:v>4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3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3</c:v>
                </c:pt>
                <c:pt idx="76">
                  <c:v>4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7</c:v>
                </c:pt>
                <c:pt idx="93">
                  <c:v>6</c:v>
                </c:pt>
                <c:pt idx="94">
                  <c:v>7</c:v>
                </c:pt>
                <c:pt idx="95">
                  <c:v>8</c:v>
                </c:pt>
                <c:pt idx="96">
                  <c:v>8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EC-4A13-8008-F93F1F55A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743064"/>
        <c:axId val="936743392"/>
      </c:scatterChart>
      <c:valAx>
        <c:axId val="93674306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743392"/>
        <c:crossesAt val="0"/>
        <c:crossBetween val="midCat"/>
        <c:majorUnit val="10"/>
        <c:minorUnit val="10"/>
      </c:valAx>
      <c:valAx>
        <c:axId val="936743392"/>
        <c:scaling>
          <c:orientation val="minMax"/>
          <c:max val="8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74306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464912</xdr:colOff>
      <xdr:row>113</xdr:row>
      <xdr:rowOff>158750</xdr:rowOff>
    </xdr:from>
    <xdr:to>
      <xdr:col>10</xdr:col>
      <xdr:colOff>419555</xdr:colOff>
      <xdr:row>122</xdr:row>
      <xdr:rowOff>11340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D16036-87FC-4136-BD2A-F3ADD1054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ISF-rFatf9c" TargetMode="External"/><Relationship Id="rId2" Type="http://schemas.openxmlformats.org/officeDocument/2006/relationships/hyperlink" Target="https://www.youtube.com/watch?v=ISF-rFatf9c" TargetMode="External"/><Relationship Id="rId1" Type="http://schemas.openxmlformats.org/officeDocument/2006/relationships/hyperlink" Target="https://www.youtube.com/watch?v=TTLME-GnbMQ" TargetMode="Externa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148" zoomScaleNormal="148" workbookViewId="0">
      <pane ySplit="9" topLeftCell="A10" activePane="bottomLeft" state="frozen"/>
      <selection activeCell="F69" sqref="F69"/>
      <selection pane="bottomLeft" activeCell="D11" sqref="D11"/>
    </sheetView>
  </sheetViews>
  <sheetFormatPr defaultColWidth="9.109375" defaultRowHeight="13.8" x14ac:dyDescent="0.3"/>
  <cols>
    <col min="1" max="1" width="1.6640625" style="10" customWidth="1"/>
    <col min="2" max="2" width="2.6640625" style="11" customWidth="1"/>
    <col min="3" max="3" width="3.33203125" style="11" customWidth="1"/>
    <col min="4" max="4" width="11.6640625" style="8" customWidth="1"/>
    <col min="5" max="5" width="16.33203125" style="8" customWidth="1"/>
    <col min="6" max="6" width="4.6640625" style="8" customWidth="1"/>
    <col min="7" max="7" width="4.33203125" style="147" hidden="1" customWidth="1"/>
    <col min="8" max="8" width="4.33203125" style="8" customWidth="1"/>
    <col min="9" max="9" width="3.6640625" style="9" customWidth="1"/>
    <col min="10" max="10" width="5.6640625" style="9" customWidth="1"/>
    <col min="11" max="11" width="6.6640625" style="25" customWidth="1"/>
    <col min="12" max="12" width="5.6640625" style="8" customWidth="1"/>
    <col min="13" max="13" width="22.6640625" style="9" customWidth="1"/>
    <col min="14" max="14" width="7.33203125" style="9" hidden="1" customWidth="1"/>
    <col min="15" max="15" width="5.6640625" style="9" customWidth="1"/>
    <col min="16" max="16" width="2.6640625" style="9" customWidth="1"/>
    <col min="17" max="16384" width="9.109375" style="10"/>
  </cols>
  <sheetData>
    <row r="1" spans="1:16" ht="17.399999999999999" x14ac:dyDescent="0.3">
      <c r="A1" s="2" t="s">
        <v>1292</v>
      </c>
      <c r="F1" s="76"/>
    </row>
    <row r="2" spans="1:16" ht="11.1" customHeight="1" x14ac:dyDescent="0.3">
      <c r="A2" s="2"/>
    </row>
    <row r="3" spans="1:16" ht="11.1" customHeight="1" x14ac:dyDescent="0.3">
      <c r="A3" s="2"/>
      <c r="D3" s="54"/>
      <c r="J3" s="29"/>
    </row>
    <row r="4" spans="1:16" ht="11.1" customHeight="1" x14ac:dyDescent="0.3">
      <c r="A4" s="2"/>
      <c r="D4" s="49"/>
    </row>
    <row r="5" spans="1:16" ht="11.1" customHeight="1" x14ac:dyDescent="0.3">
      <c r="A5" s="2"/>
    </row>
    <row r="6" spans="1:16" s="6" customFormat="1" ht="12" x14ac:dyDescent="0.3">
      <c r="A6" s="3"/>
      <c r="B6" s="4"/>
      <c r="C6" s="4"/>
      <c r="D6" s="7"/>
      <c r="E6" s="93"/>
      <c r="F6" s="5"/>
      <c r="G6" s="148"/>
      <c r="H6" s="5"/>
      <c r="I6" s="27"/>
      <c r="J6" s="27"/>
      <c r="K6" s="28"/>
      <c r="L6" s="5"/>
      <c r="M6" s="27"/>
      <c r="N6" s="27"/>
      <c r="O6" s="193"/>
      <c r="P6" s="88"/>
    </row>
    <row r="7" spans="1:16" x14ac:dyDescent="0.3">
      <c r="F7" s="44"/>
    </row>
    <row r="8" spans="1:16" s="12" customFormat="1" ht="11.1" customHeight="1" x14ac:dyDescent="0.3">
      <c r="B8" s="290" t="s">
        <v>0</v>
      </c>
      <c r="C8" s="294" t="s">
        <v>6</v>
      </c>
      <c r="D8" s="296"/>
      <c r="E8" s="294" t="s">
        <v>48</v>
      </c>
      <c r="F8" s="295"/>
      <c r="G8" s="296"/>
      <c r="H8" s="146"/>
      <c r="I8" s="292" t="s">
        <v>41</v>
      </c>
      <c r="J8" s="22" t="s">
        <v>62</v>
      </c>
      <c r="K8" s="301" t="s">
        <v>71</v>
      </c>
      <c r="L8" s="297" t="s">
        <v>36</v>
      </c>
      <c r="M8" s="299" t="s">
        <v>22</v>
      </c>
      <c r="N8" s="288" t="s">
        <v>42</v>
      </c>
      <c r="O8" s="284" t="s">
        <v>310</v>
      </c>
      <c r="P8" s="285"/>
    </row>
    <row r="9" spans="1:16" s="12" customFormat="1" ht="11.1" customHeight="1" x14ac:dyDescent="0.3">
      <c r="B9" s="291"/>
      <c r="C9" s="190" t="s">
        <v>65</v>
      </c>
      <c r="D9" s="24" t="s">
        <v>64</v>
      </c>
      <c r="E9" s="188" t="s">
        <v>56</v>
      </c>
      <c r="F9" s="191" t="s">
        <v>167</v>
      </c>
      <c r="G9" s="149" t="s">
        <v>172</v>
      </c>
      <c r="H9" s="69" t="s">
        <v>172</v>
      </c>
      <c r="I9" s="293"/>
      <c r="J9" s="23" t="s">
        <v>63</v>
      </c>
      <c r="K9" s="302"/>
      <c r="L9" s="298"/>
      <c r="M9" s="300"/>
      <c r="N9" s="289"/>
      <c r="O9" s="286"/>
      <c r="P9" s="287"/>
    </row>
    <row r="10" spans="1:16" s="12" customFormat="1" ht="2.1" customHeight="1" x14ac:dyDescent="0.3">
      <c r="B10" s="189"/>
      <c r="C10" s="189"/>
      <c r="D10" s="21"/>
      <c r="E10" s="192"/>
      <c r="F10" s="21"/>
      <c r="G10" s="150"/>
      <c r="H10" s="73"/>
      <c r="I10" s="22"/>
      <c r="J10" s="22"/>
      <c r="K10" s="74"/>
      <c r="L10" s="21"/>
      <c r="M10" s="192"/>
      <c r="N10" s="192"/>
      <c r="O10" s="75"/>
      <c r="P10" s="89"/>
    </row>
    <row r="11" spans="1:16" s="13" customFormat="1" ht="10.5" customHeight="1" x14ac:dyDescent="0.3">
      <c r="B11" s="51">
        <v>1</v>
      </c>
      <c r="C11" s="51" t="s">
        <v>144</v>
      </c>
      <c r="D11" s="14" t="s">
        <v>138</v>
      </c>
      <c r="E11" s="347" t="s">
        <v>1288</v>
      </c>
      <c r="F11" s="14">
        <v>3761</v>
      </c>
      <c r="G11" s="348" t="s">
        <v>52</v>
      </c>
      <c r="H11" s="14" t="s">
        <v>52</v>
      </c>
      <c r="I11" s="349" t="s">
        <v>141</v>
      </c>
      <c r="J11" s="350" t="s">
        <v>109</v>
      </c>
      <c r="K11" s="349" t="s">
        <v>141</v>
      </c>
      <c r="L11" s="14" t="s">
        <v>50</v>
      </c>
      <c r="M11" s="15" t="s">
        <v>130</v>
      </c>
      <c r="N11" s="15" t="s">
        <v>23</v>
      </c>
      <c r="O11" s="14" t="s">
        <v>300</v>
      </c>
      <c r="P11" s="17" t="s">
        <v>52</v>
      </c>
    </row>
    <row r="12" spans="1:16" s="13" customFormat="1" ht="10.5" customHeight="1" x14ac:dyDescent="0.3">
      <c r="B12" s="51">
        <v>2</v>
      </c>
      <c r="C12" s="51" t="s">
        <v>9</v>
      </c>
      <c r="D12" s="14" t="s">
        <v>21</v>
      </c>
      <c r="E12" s="155" t="s">
        <v>1282</v>
      </c>
      <c r="F12" s="14">
        <v>3603</v>
      </c>
      <c r="G12" s="151">
        <v>1</v>
      </c>
      <c r="H12" s="15">
        <v>1</v>
      </c>
      <c r="I12" s="15">
        <v>176</v>
      </c>
      <c r="J12" s="15" t="s">
        <v>109</v>
      </c>
      <c r="K12" s="26">
        <v>16384</v>
      </c>
      <c r="L12" s="14" t="s">
        <v>50</v>
      </c>
      <c r="M12" s="15" t="s">
        <v>31</v>
      </c>
      <c r="N12" s="15" t="s">
        <v>23</v>
      </c>
      <c r="O12" s="14" t="s">
        <v>300</v>
      </c>
      <c r="P12" s="17">
        <v>1</v>
      </c>
    </row>
    <row r="13" spans="1:16" s="13" customFormat="1" ht="10.5" customHeight="1" x14ac:dyDescent="0.3">
      <c r="B13" s="51">
        <v>3</v>
      </c>
      <c r="C13" s="16" t="s">
        <v>159</v>
      </c>
      <c r="D13" s="17" t="s">
        <v>153</v>
      </c>
      <c r="E13" s="91" t="s">
        <v>316</v>
      </c>
      <c r="F13" s="17">
        <v>3259</v>
      </c>
      <c r="G13" s="152" t="s">
        <v>154</v>
      </c>
      <c r="H13" s="18" t="s">
        <v>154</v>
      </c>
      <c r="I13" s="18">
        <v>176</v>
      </c>
      <c r="J13" s="18" t="s">
        <v>109</v>
      </c>
      <c r="K13" s="46">
        <v>65536</v>
      </c>
      <c r="L13" s="17" t="s">
        <v>50</v>
      </c>
      <c r="M13" s="18" t="s">
        <v>155</v>
      </c>
      <c r="N13" s="18" t="s">
        <v>27</v>
      </c>
      <c r="O13" s="194" t="s">
        <v>313</v>
      </c>
      <c r="P13" s="17" t="s">
        <v>154</v>
      </c>
    </row>
    <row r="14" spans="1:16" s="13" customFormat="1" ht="10.5" customHeight="1" x14ac:dyDescent="0.3">
      <c r="B14" s="51">
        <v>4</v>
      </c>
      <c r="C14" s="16" t="s">
        <v>139</v>
      </c>
      <c r="D14" s="17" t="s">
        <v>140</v>
      </c>
      <c r="E14" s="91" t="s">
        <v>317</v>
      </c>
      <c r="F14" s="17">
        <v>3185</v>
      </c>
      <c r="G14" s="152" t="s">
        <v>277</v>
      </c>
      <c r="H14" s="18" t="s">
        <v>154</v>
      </c>
      <c r="I14" s="46" t="s">
        <v>141</v>
      </c>
      <c r="J14" s="18" t="s">
        <v>109</v>
      </c>
      <c r="K14" s="349" t="s">
        <v>141</v>
      </c>
      <c r="L14" s="17" t="s">
        <v>50</v>
      </c>
      <c r="M14" s="18" t="s">
        <v>142</v>
      </c>
      <c r="N14" s="18" t="s">
        <v>143</v>
      </c>
      <c r="O14" s="90" t="s">
        <v>2</v>
      </c>
      <c r="P14" s="90" t="s">
        <v>2</v>
      </c>
    </row>
    <row r="15" spans="1:16" s="13" customFormat="1" ht="10.5" customHeight="1" x14ac:dyDescent="0.3">
      <c r="B15" s="51">
        <v>5</v>
      </c>
      <c r="C15" s="16" t="s">
        <v>14</v>
      </c>
      <c r="D15" s="17" t="s">
        <v>18</v>
      </c>
      <c r="E15" s="91" t="s">
        <v>353</v>
      </c>
      <c r="F15" s="17">
        <v>3491</v>
      </c>
      <c r="G15" s="152"/>
      <c r="H15" s="18">
        <v>2</v>
      </c>
      <c r="I15" s="46">
        <v>64</v>
      </c>
      <c r="J15" s="18" t="s">
        <v>109</v>
      </c>
      <c r="K15" s="46">
        <v>65536</v>
      </c>
      <c r="L15" s="14" t="s">
        <v>2</v>
      </c>
      <c r="M15" s="18" t="s">
        <v>1291</v>
      </c>
      <c r="N15" s="18"/>
      <c r="O15" s="194" t="s">
        <v>312</v>
      </c>
      <c r="P15" s="17">
        <v>1</v>
      </c>
    </row>
    <row r="16" spans="1:16" s="13" customFormat="1" ht="10.5" customHeight="1" x14ac:dyDescent="0.3">
      <c r="B16" s="51">
        <v>6</v>
      </c>
      <c r="C16" s="16" t="s">
        <v>114</v>
      </c>
      <c r="D16" s="17" t="s">
        <v>111</v>
      </c>
      <c r="E16" s="17">
        <v>1.1399999999999999</v>
      </c>
      <c r="F16" s="17">
        <v>3374</v>
      </c>
      <c r="G16" s="152" t="s">
        <v>277</v>
      </c>
      <c r="H16" s="18" t="s">
        <v>154</v>
      </c>
      <c r="I16" s="18">
        <v>64</v>
      </c>
      <c r="J16" s="18" t="s">
        <v>109</v>
      </c>
      <c r="K16" s="46">
        <v>8192</v>
      </c>
      <c r="L16" s="17" t="s">
        <v>2</v>
      </c>
      <c r="M16" s="18" t="s">
        <v>78</v>
      </c>
      <c r="N16" s="18" t="s">
        <v>24</v>
      </c>
      <c r="O16" s="90" t="s">
        <v>2</v>
      </c>
      <c r="P16" s="90" t="s">
        <v>2</v>
      </c>
    </row>
    <row r="17" spans="2:16" s="13" customFormat="1" ht="10.5" customHeight="1" x14ac:dyDescent="0.3">
      <c r="B17" s="51">
        <v>7</v>
      </c>
      <c r="C17" s="16" t="s">
        <v>352</v>
      </c>
      <c r="D17" s="17" t="s">
        <v>351</v>
      </c>
      <c r="E17" s="17">
        <v>3.74</v>
      </c>
      <c r="F17" s="17">
        <v>3582</v>
      </c>
      <c r="G17" s="152"/>
      <c r="H17" s="18">
        <v>2</v>
      </c>
      <c r="I17" s="18">
        <v>64</v>
      </c>
      <c r="J17" s="18" t="s">
        <v>57</v>
      </c>
      <c r="K17" s="46">
        <v>1200</v>
      </c>
      <c r="L17" s="17"/>
      <c r="M17" s="18" t="s">
        <v>53</v>
      </c>
      <c r="N17" s="18"/>
      <c r="O17" s="14" t="s">
        <v>300</v>
      </c>
      <c r="P17" s="17">
        <v>2</v>
      </c>
    </row>
    <row r="18" spans="2:16" s="13" customFormat="1" ht="10.5" customHeight="1" x14ac:dyDescent="0.3">
      <c r="B18" s="51">
        <v>8</v>
      </c>
      <c r="C18" s="16" t="s">
        <v>296</v>
      </c>
      <c r="D18" s="17" t="s">
        <v>294</v>
      </c>
      <c r="E18" s="91" t="s">
        <v>318</v>
      </c>
      <c r="F18" s="17">
        <v>3527</v>
      </c>
      <c r="G18" s="152" t="s">
        <v>295</v>
      </c>
      <c r="H18" s="18" t="s">
        <v>154</v>
      </c>
      <c r="I18" s="17" t="s">
        <v>2</v>
      </c>
      <c r="J18" s="17" t="s">
        <v>2</v>
      </c>
      <c r="K18" s="48" t="s">
        <v>2</v>
      </c>
      <c r="L18" s="17" t="s">
        <v>2</v>
      </c>
      <c r="M18" s="18" t="s">
        <v>158</v>
      </c>
      <c r="N18" s="18"/>
      <c r="O18" s="90" t="s">
        <v>2</v>
      </c>
      <c r="P18" s="90" t="s">
        <v>2</v>
      </c>
    </row>
    <row r="19" spans="2:16" s="13" customFormat="1" ht="10.5" customHeight="1" x14ac:dyDescent="0.3">
      <c r="B19" s="51">
        <v>9</v>
      </c>
      <c r="C19" s="16" t="s">
        <v>13</v>
      </c>
      <c r="D19" s="17" t="s">
        <v>5</v>
      </c>
      <c r="E19" s="91" t="s">
        <v>160</v>
      </c>
      <c r="F19" s="17">
        <v>3387</v>
      </c>
      <c r="G19" s="152"/>
      <c r="H19" s="18">
        <v>2</v>
      </c>
      <c r="I19" s="17">
        <v>176</v>
      </c>
      <c r="J19" s="17" t="s">
        <v>109</v>
      </c>
      <c r="K19" s="48">
        <v>65536</v>
      </c>
      <c r="L19" s="17" t="s">
        <v>50</v>
      </c>
      <c r="M19" s="18" t="s">
        <v>349</v>
      </c>
      <c r="N19" s="18"/>
      <c r="O19" s="14" t="s">
        <v>300</v>
      </c>
      <c r="P19" s="17">
        <v>2</v>
      </c>
    </row>
    <row r="20" spans="2:16" s="13" customFormat="1" ht="10.5" customHeight="1" x14ac:dyDescent="0.3">
      <c r="B20" s="51">
        <v>10</v>
      </c>
      <c r="C20" s="16" t="s">
        <v>321</v>
      </c>
      <c r="D20" s="17" t="s">
        <v>319</v>
      </c>
      <c r="E20" s="91" t="s">
        <v>320</v>
      </c>
      <c r="F20" s="17">
        <v>3250</v>
      </c>
      <c r="G20" s="152"/>
      <c r="H20" s="18" t="s">
        <v>154</v>
      </c>
      <c r="I20" s="17">
        <v>176</v>
      </c>
      <c r="J20" s="17" t="s">
        <v>109</v>
      </c>
      <c r="K20" s="48">
        <v>65536</v>
      </c>
      <c r="L20" s="17" t="s">
        <v>50</v>
      </c>
      <c r="M20" s="18" t="s">
        <v>1315</v>
      </c>
      <c r="N20" s="18"/>
      <c r="O20" s="90" t="s">
        <v>2</v>
      </c>
      <c r="P20" s="90" t="s">
        <v>2</v>
      </c>
    </row>
    <row r="21" spans="2:16" s="13" customFormat="1" ht="10.5" customHeight="1" x14ac:dyDescent="0.3">
      <c r="B21" s="51">
        <v>11</v>
      </c>
      <c r="C21" s="16" t="s">
        <v>175</v>
      </c>
      <c r="D21" s="20" t="s">
        <v>176</v>
      </c>
      <c r="E21" s="92" t="s">
        <v>322</v>
      </c>
      <c r="F21" s="17">
        <v>3272</v>
      </c>
      <c r="G21" s="152" t="s">
        <v>154</v>
      </c>
      <c r="H21" s="18" t="s">
        <v>154</v>
      </c>
      <c r="I21" s="18">
        <v>176</v>
      </c>
      <c r="J21" s="18" t="s">
        <v>109</v>
      </c>
      <c r="K21" s="46">
        <v>65536</v>
      </c>
      <c r="L21" s="17" t="s">
        <v>2</v>
      </c>
      <c r="M21" s="18" t="s">
        <v>177</v>
      </c>
      <c r="N21" s="47"/>
      <c r="O21" s="194" t="s">
        <v>313</v>
      </c>
      <c r="P21" s="17" t="s">
        <v>154</v>
      </c>
    </row>
    <row r="22" spans="2:16" s="13" customFormat="1" ht="10.5" customHeight="1" x14ac:dyDescent="0.3">
      <c r="B22" s="51">
        <v>12</v>
      </c>
      <c r="C22" s="16" t="s">
        <v>169</v>
      </c>
      <c r="D22" s="20" t="s">
        <v>168</v>
      </c>
      <c r="E22" s="92" t="s">
        <v>1283</v>
      </c>
      <c r="F22" s="17">
        <v>3649</v>
      </c>
      <c r="G22" s="152" t="s">
        <v>154</v>
      </c>
      <c r="H22" s="18">
        <v>1</v>
      </c>
      <c r="I22" s="18">
        <v>176</v>
      </c>
      <c r="J22" s="18" t="s">
        <v>109</v>
      </c>
      <c r="K22" s="46">
        <v>65536</v>
      </c>
      <c r="L22" s="17" t="s">
        <v>50</v>
      </c>
      <c r="M22" s="18" t="s">
        <v>170</v>
      </c>
      <c r="N22" s="47"/>
      <c r="O22" s="14" t="s">
        <v>300</v>
      </c>
      <c r="P22" s="17">
        <v>1</v>
      </c>
    </row>
    <row r="23" spans="2:16" s="13" customFormat="1" ht="10.5" customHeight="1" x14ac:dyDescent="0.3">
      <c r="B23" s="51">
        <v>13</v>
      </c>
      <c r="C23" s="16" t="s">
        <v>188</v>
      </c>
      <c r="D23" s="20" t="s">
        <v>178</v>
      </c>
      <c r="E23" s="92" t="s">
        <v>327</v>
      </c>
      <c r="F23" s="17">
        <v>3494</v>
      </c>
      <c r="G23" s="152" t="s">
        <v>154</v>
      </c>
      <c r="H23" s="18">
        <v>3</v>
      </c>
      <c r="I23" s="18">
        <v>176</v>
      </c>
      <c r="J23" s="18" t="s">
        <v>109</v>
      </c>
      <c r="K23" s="46">
        <v>65536</v>
      </c>
      <c r="L23" s="17" t="s">
        <v>2</v>
      </c>
      <c r="M23" s="18" t="s">
        <v>179</v>
      </c>
      <c r="N23" s="47"/>
      <c r="O23" s="194" t="s">
        <v>313</v>
      </c>
      <c r="P23" s="17">
        <v>3</v>
      </c>
    </row>
    <row r="24" spans="2:16" s="13" customFormat="1" ht="10.5" customHeight="1" x14ac:dyDescent="0.3">
      <c r="B24" s="51">
        <v>14</v>
      </c>
      <c r="C24" s="16" t="s">
        <v>45</v>
      </c>
      <c r="D24" s="20" t="s">
        <v>46</v>
      </c>
      <c r="E24" s="92" t="s">
        <v>1289</v>
      </c>
      <c r="F24" s="17">
        <v>3708</v>
      </c>
      <c r="G24" s="152">
        <v>1</v>
      </c>
      <c r="H24" s="18" t="s">
        <v>52</v>
      </c>
      <c r="I24" s="18">
        <v>176</v>
      </c>
      <c r="J24" s="18" t="s">
        <v>109</v>
      </c>
      <c r="K24" s="46">
        <v>65536</v>
      </c>
      <c r="L24" s="17" t="s">
        <v>50</v>
      </c>
      <c r="M24" s="18" t="s">
        <v>54</v>
      </c>
      <c r="N24" s="47" t="s">
        <v>23</v>
      </c>
      <c r="O24" s="14" t="s">
        <v>300</v>
      </c>
      <c r="P24" s="17" t="s">
        <v>52</v>
      </c>
    </row>
    <row r="25" spans="2:16" s="13" customFormat="1" ht="10.5" customHeight="1" x14ac:dyDescent="0.3">
      <c r="B25" s="51">
        <v>15</v>
      </c>
      <c r="C25" s="16" t="s">
        <v>173</v>
      </c>
      <c r="D25" s="20" t="s">
        <v>171</v>
      </c>
      <c r="E25" s="92" t="s">
        <v>323</v>
      </c>
      <c r="F25" s="17">
        <v>3239</v>
      </c>
      <c r="G25" s="152" t="s">
        <v>154</v>
      </c>
      <c r="H25" s="18" t="s">
        <v>154</v>
      </c>
      <c r="I25" s="18">
        <v>176</v>
      </c>
      <c r="J25" s="18" t="s">
        <v>109</v>
      </c>
      <c r="K25" s="46">
        <v>65536</v>
      </c>
      <c r="L25" s="90" t="s">
        <v>2</v>
      </c>
      <c r="M25" s="18" t="s">
        <v>174</v>
      </c>
      <c r="N25" s="47"/>
      <c r="O25" s="90" t="s">
        <v>2</v>
      </c>
      <c r="P25" s="90" t="s">
        <v>2</v>
      </c>
    </row>
    <row r="26" spans="2:16" s="13" customFormat="1" ht="10.5" customHeight="1" x14ac:dyDescent="0.3">
      <c r="B26" s="51">
        <v>16</v>
      </c>
      <c r="C26" s="16" t="s">
        <v>12</v>
      </c>
      <c r="D26" s="17" t="s">
        <v>16</v>
      </c>
      <c r="E26" s="95">
        <v>21819</v>
      </c>
      <c r="F26" s="17">
        <v>3733</v>
      </c>
      <c r="G26" s="152">
        <v>2</v>
      </c>
      <c r="H26" s="18">
        <v>1</v>
      </c>
      <c r="I26" s="18">
        <v>128</v>
      </c>
      <c r="J26" s="18" t="s">
        <v>109</v>
      </c>
      <c r="K26" s="48">
        <v>65536</v>
      </c>
      <c r="L26" s="17" t="s">
        <v>50</v>
      </c>
      <c r="M26" s="18" t="s">
        <v>32</v>
      </c>
      <c r="N26" s="18" t="s">
        <v>23</v>
      </c>
      <c r="O26" s="194" t="s">
        <v>313</v>
      </c>
      <c r="P26" s="17">
        <v>1</v>
      </c>
    </row>
    <row r="27" spans="2:16" s="13" customFormat="1" ht="10.5" customHeight="1" x14ac:dyDescent="0.3">
      <c r="B27" s="51">
        <v>17</v>
      </c>
      <c r="C27" s="16" t="s">
        <v>11</v>
      </c>
      <c r="D27" s="17" t="s">
        <v>51</v>
      </c>
      <c r="E27" s="91" t="s">
        <v>1284</v>
      </c>
      <c r="F27" s="17">
        <v>3589</v>
      </c>
      <c r="G27" s="152"/>
      <c r="H27" s="18">
        <v>1</v>
      </c>
      <c r="I27" s="18">
        <v>64</v>
      </c>
      <c r="J27" s="18" t="s">
        <v>109</v>
      </c>
      <c r="K27" s="46">
        <v>65536</v>
      </c>
      <c r="L27" s="17" t="s">
        <v>50</v>
      </c>
      <c r="M27" s="18" t="s">
        <v>33</v>
      </c>
      <c r="N27" s="18"/>
      <c r="O27" s="14" t="s">
        <v>300</v>
      </c>
      <c r="P27" s="17">
        <v>1</v>
      </c>
    </row>
    <row r="28" spans="2:16" s="13" customFormat="1" ht="10.5" customHeight="1" x14ac:dyDescent="0.3">
      <c r="B28" s="51">
        <v>18</v>
      </c>
      <c r="C28" s="16" t="s">
        <v>184</v>
      </c>
      <c r="D28" s="17" t="s">
        <v>183</v>
      </c>
      <c r="E28" s="91" t="s">
        <v>328</v>
      </c>
      <c r="F28" s="17">
        <v>3423</v>
      </c>
      <c r="G28" s="152" t="s">
        <v>154</v>
      </c>
      <c r="H28" s="18">
        <v>3</v>
      </c>
      <c r="I28" s="18">
        <v>176</v>
      </c>
      <c r="J28" s="18" t="s">
        <v>109</v>
      </c>
      <c r="K28" s="46">
        <v>65536</v>
      </c>
      <c r="L28" s="17" t="s">
        <v>50</v>
      </c>
      <c r="M28" s="18" t="s">
        <v>185</v>
      </c>
      <c r="N28" s="18" t="s">
        <v>26</v>
      </c>
      <c r="O28" s="194" t="s">
        <v>313</v>
      </c>
      <c r="P28" s="17">
        <v>3</v>
      </c>
    </row>
    <row r="29" spans="2:16" s="13" customFormat="1" ht="10.5" customHeight="1" x14ac:dyDescent="0.3">
      <c r="B29" s="51">
        <v>19</v>
      </c>
      <c r="C29" s="16" t="s">
        <v>190</v>
      </c>
      <c r="D29" s="17" t="s">
        <v>180</v>
      </c>
      <c r="E29" s="92" t="s">
        <v>181</v>
      </c>
      <c r="F29" s="17">
        <v>3451</v>
      </c>
      <c r="G29" s="152" t="s">
        <v>154</v>
      </c>
      <c r="H29" s="18">
        <v>3</v>
      </c>
      <c r="I29" s="18">
        <v>64</v>
      </c>
      <c r="J29" s="18" t="s">
        <v>109</v>
      </c>
      <c r="K29" s="46">
        <v>8192</v>
      </c>
      <c r="L29" s="17" t="s">
        <v>2</v>
      </c>
      <c r="M29" s="17" t="s">
        <v>182</v>
      </c>
      <c r="N29" s="18"/>
      <c r="O29" s="14" t="s">
        <v>300</v>
      </c>
      <c r="P29" s="17">
        <v>3</v>
      </c>
    </row>
    <row r="30" spans="2:16" s="13" customFormat="1" ht="10.5" customHeight="1" x14ac:dyDescent="0.3">
      <c r="B30" s="51">
        <v>20</v>
      </c>
      <c r="C30" s="16" t="s">
        <v>126</v>
      </c>
      <c r="D30" s="17" t="s">
        <v>125</v>
      </c>
      <c r="E30" s="92" t="s">
        <v>329</v>
      </c>
      <c r="F30" s="17">
        <v>3462</v>
      </c>
      <c r="G30" s="152" t="s">
        <v>154</v>
      </c>
      <c r="H30" s="18">
        <v>3</v>
      </c>
      <c r="I30" s="18">
        <v>176</v>
      </c>
      <c r="J30" s="18" t="s">
        <v>109</v>
      </c>
      <c r="K30" s="46">
        <v>131072</v>
      </c>
      <c r="L30" s="17" t="s">
        <v>50</v>
      </c>
      <c r="M30" s="17" t="s">
        <v>131</v>
      </c>
      <c r="N30" s="18" t="s">
        <v>25</v>
      </c>
      <c r="O30" s="14" t="s">
        <v>300</v>
      </c>
      <c r="P30" s="17">
        <v>3</v>
      </c>
    </row>
    <row r="31" spans="2:16" s="13" customFormat="1" ht="21" customHeight="1" x14ac:dyDescent="0.3">
      <c r="B31" s="51">
        <v>21</v>
      </c>
      <c r="C31" s="16" t="s">
        <v>60</v>
      </c>
      <c r="D31" s="17" t="s">
        <v>15</v>
      </c>
      <c r="E31" s="92" t="s">
        <v>1290</v>
      </c>
      <c r="F31" s="17">
        <v>3743</v>
      </c>
      <c r="G31" s="152" t="s">
        <v>52</v>
      </c>
      <c r="H31" s="18" t="s">
        <v>52</v>
      </c>
      <c r="I31" s="18">
        <v>176</v>
      </c>
      <c r="J31" s="18" t="s">
        <v>109</v>
      </c>
      <c r="K31" s="46">
        <v>65536</v>
      </c>
      <c r="L31" s="17" t="s">
        <v>50</v>
      </c>
      <c r="M31" s="18" t="s">
        <v>34</v>
      </c>
      <c r="N31" s="18" t="s">
        <v>23</v>
      </c>
      <c r="O31" s="14" t="s">
        <v>300</v>
      </c>
      <c r="P31" s="17" t="s">
        <v>52</v>
      </c>
    </row>
    <row r="32" spans="2:16" s="13" customFormat="1" ht="10.5" customHeight="1" x14ac:dyDescent="0.3">
      <c r="B32" s="51">
        <v>22</v>
      </c>
      <c r="C32" s="16" t="s">
        <v>70</v>
      </c>
      <c r="D32" s="17" t="s">
        <v>77</v>
      </c>
      <c r="E32" s="92" t="s">
        <v>1286</v>
      </c>
      <c r="F32" s="17">
        <v>3809</v>
      </c>
      <c r="G32" s="152" t="s">
        <v>52</v>
      </c>
      <c r="H32" s="18" t="s">
        <v>52</v>
      </c>
      <c r="I32" s="17">
        <v>2</v>
      </c>
      <c r="J32" s="18" t="s">
        <v>109</v>
      </c>
      <c r="K32" s="48" t="s">
        <v>2</v>
      </c>
      <c r="L32" s="17" t="s">
        <v>50</v>
      </c>
      <c r="M32" s="17" t="s">
        <v>76</v>
      </c>
      <c r="N32" s="17" t="s">
        <v>2</v>
      </c>
      <c r="O32" s="14" t="s">
        <v>300</v>
      </c>
      <c r="P32" s="17" t="s">
        <v>52</v>
      </c>
    </row>
    <row r="33" spans="2:16" s="13" customFormat="1" ht="12" customHeight="1" x14ac:dyDescent="0.3">
      <c r="B33" s="51">
        <v>23</v>
      </c>
      <c r="C33" s="16" t="s">
        <v>123</v>
      </c>
      <c r="D33" s="17" t="s">
        <v>122</v>
      </c>
      <c r="E33" s="92" t="s">
        <v>330</v>
      </c>
      <c r="F33" s="17">
        <v>3381</v>
      </c>
      <c r="G33" s="152" t="s">
        <v>154</v>
      </c>
      <c r="H33" s="18">
        <v>3</v>
      </c>
      <c r="I33" s="17">
        <v>176</v>
      </c>
      <c r="J33" s="18" t="s">
        <v>109</v>
      </c>
      <c r="K33" s="48">
        <v>65536</v>
      </c>
      <c r="L33" s="17" t="s">
        <v>50</v>
      </c>
      <c r="M33" s="17" t="s">
        <v>132</v>
      </c>
      <c r="N33" s="17" t="s">
        <v>29</v>
      </c>
      <c r="O33" s="14" t="s">
        <v>300</v>
      </c>
      <c r="P33" s="17">
        <v>3</v>
      </c>
    </row>
    <row r="34" spans="2:16" s="13" customFormat="1" ht="10.5" customHeight="1" x14ac:dyDescent="0.3">
      <c r="B34" s="51">
        <v>24</v>
      </c>
      <c r="C34" s="16" t="s">
        <v>128</v>
      </c>
      <c r="D34" s="17" t="s">
        <v>127</v>
      </c>
      <c r="E34" s="92" t="s">
        <v>331</v>
      </c>
      <c r="F34" s="17">
        <v>3438</v>
      </c>
      <c r="G34" s="152" t="s">
        <v>154</v>
      </c>
      <c r="H34" s="18">
        <v>3</v>
      </c>
      <c r="I34" s="17">
        <v>176</v>
      </c>
      <c r="J34" s="18" t="s">
        <v>109</v>
      </c>
      <c r="K34" s="48">
        <v>32768</v>
      </c>
      <c r="L34" s="17" t="s">
        <v>2</v>
      </c>
      <c r="M34" s="17" t="s">
        <v>133</v>
      </c>
      <c r="N34" s="17" t="s">
        <v>61</v>
      </c>
      <c r="O34" s="14" t="s">
        <v>300</v>
      </c>
      <c r="P34" s="17">
        <v>3</v>
      </c>
    </row>
    <row r="35" spans="2:16" s="13" customFormat="1" ht="10.5" customHeight="1" x14ac:dyDescent="0.3">
      <c r="B35" s="51">
        <v>25</v>
      </c>
      <c r="C35" s="16" t="s">
        <v>124</v>
      </c>
      <c r="D35" s="17" t="s">
        <v>119</v>
      </c>
      <c r="E35" s="19">
        <v>2</v>
      </c>
      <c r="F35" s="17">
        <v>3250</v>
      </c>
      <c r="G35" s="152" t="s">
        <v>129</v>
      </c>
      <c r="H35" s="18" t="s">
        <v>154</v>
      </c>
      <c r="I35" s="17">
        <v>176</v>
      </c>
      <c r="J35" s="18" t="s">
        <v>109</v>
      </c>
      <c r="K35" s="48">
        <v>65536</v>
      </c>
      <c r="L35" s="17" t="s">
        <v>50</v>
      </c>
      <c r="M35" s="17" t="s">
        <v>120</v>
      </c>
      <c r="N35" s="17" t="s">
        <v>152</v>
      </c>
      <c r="O35" s="237" t="s">
        <v>2</v>
      </c>
      <c r="P35" s="90" t="s">
        <v>2</v>
      </c>
    </row>
    <row r="36" spans="2:16" s="13" customFormat="1" ht="10.5" customHeight="1" x14ac:dyDescent="0.3">
      <c r="B36" s="51">
        <v>26</v>
      </c>
      <c r="C36" s="16" t="s">
        <v>10</v>
      </c>
      <c r="D36" s="17" t="s">
        <v>20</v>
      </c>
      <c r="E36" s="91" t="s">
        <v>348</v>
      </c>
      <c r="F36" s="17">
        <v>3524</v>
      </c>
      <c r="G36" s="152">
        <v>2</v>
      </c>
      <c r="H36" s="18">
        <v>2</v>
      </c>
      <c r="I36" s="18">
        <v>176</v>
      </c>
      <c r="J36" s="18" t="s">
        <v>109</v>
      </c>
      <c r="K36" s="46">
        <v>16384</v>
      </c>
      <c r="L36" s="17" t="s">
        <v>50</v>
      </c>
      <c r="M36" s="18" t="s">
        <v>37</v>
      </c>
      <c r="N36" s="18" t="s">
        <v>23</v>
      </c>
      <c r="O36" s="14" t="s">
        <v>300</v>
      </c>
      <c r="P36" s="17">
        <v>2</v>
      </c>
    </row>
    <row r="37" spans="2:16" s="13" customFormat="1" ht="10.5" customHeight="1" x14ac:dyDescent="0.3">
      <c r="B37" s="51">
        <v>27</v>
      </c>
      <c r="C37" s="16" t="s">
        <v>44</v>
      </c>
      <c r="D37" s="17" t="s">
        <v>47</v>
      </c>
      <c r="E37" s="205">
        <v>20200510</v>
      </c>
      <c r="F37" s="17">
        <v>3561</v>
      </c>
      <c r="G37" s="152">
        <v>2</v>
      </c>
      <c r="H37" s="18">
        <v>2</v>
      </c>
      <c r="I37" s="18">
        <v>176</v>
      </c>
      <c r="J37" s="18" t="s">
        <v>109</v>
      </c>
      <c r="K37" s="46">
        <v>65536</v>
      </c>
      <c r="L37" s="17" t="s">
        <v>50</v>
      </c>
      <c r="M37" s="18" t="s">
        <v>55</v>
      </c>
      <c r="N37" s="18" t="s">
        <v>26</v>
      </c>
      <c r="O37" s="194" t="s">
        <v>313</v>
      </c>
      <c r="P37" s="17">
        <v>2</v>
      </c>
    </row>
    <row r="38" spans="2:16" s="13" customFormat="1" ht="10.5" customHeight="1" x14ac:dyDescent="0.3">
      <c r="B38" s="51">
        <v>28</v>
      </c>
      <c r="C38" s="16" t="s">
        <v>189</v>
      </c>
      <c r="D38" s="17" t="s">
        <v>186</v>
      </c>
      <c r="E38" s="91" t="s">
        <v>332</v>
      </c>
      <c r="F38" s="17">
        <v>3414</v>
      </c>
      <c r="G38" s="152" t="s">
        <v>154</v>
      </c>
      <c r="H38" s="18">
        <v>3</v>
      </c>
      <c r="I38" s="18">
        <v>176</v>
      </c>
      <c r="J38" s="18" t="s">
        <v>109</v>
      </c>
      <c r="K38" s="46">
        <v>8192</v>
      </c>
      <c r="L38" s="17" t="s">
        <v>2</v>
      </c>
      <c r="M38" s="18" t="s">
        <v>107</v>
      </c>
      <c r="N38" s="18" t="s">
        <v>75</v>
      </c>
      <c r="O38" s="14" t="s">
        <v>300</v>
      </c>
      <c r="P38" s="17">
        <v>3</v>
      </c>
    </row>
    <row r="39" spans="2:16" s="13" customFormat="1" ht="10.5" customHeight="1" x14ac:dyDescent="0.3">
      <c r="B39" s="51">
        <v>29</v>
      </c>
      <c r="C39" s="16" t="s">
        <v>112</v>
      </c>
      <c r="D39" s="17" t="s">
        <v>110</v>
      </c>
      <c r="E39" s="91" t="s">
        <v>1281</v>
      </c>
      <c r="F39" s="17">
        <v>3657</v>
      </c>
      <c r="G39" s="152">
        <v>1</v>
      </c>
      <c r="H39" s="18">
        <v>1</v>
      </c>
      <c r="I39" s="18">
        <v>176</v>
      </c>
      <c r="J39" s="18" t="s">
        <v>109</v>
      </c>
      <c r="K39" s="46">
        <v>65536</v>
      </c>
      <c r="L39" s="17" t="s">
        <v>50</v>
      </c>
      <c r="M39" s="18" t="s">
        <v>108</v>
      </c>
      <c r="N39" s="18" t="s">
        <v>24</v>
      </c>
      <c r="O39" s="194" t="s">
        <v>313</v>
      </c>
      <c r="P39" s="17">
        <v>1</v>
      </c>
    </row>
    <row r="40" spans="2:16" s="13" customFormat="1" ht="10.5" customHeight="1" x14ac:dyDescent="0.3">
      <c r="B40" s="51">
        <v>30</v>
      </c>
      <c r="C40" s="16" t="s">
        <v>117</v>
      </c>
      <c r="D40" s="17" t="s">
        <v>135</v>
      </c>
      <c r="E40" s="91" t="s">
        <v>1285</v>
      </c>
      <c r="F40" s="17">
        <v>3630</v>
      </c>
      <c r="G40" s="152">
        <v>2</v>
      </c>
      <c r="H40" s="18">
        <v>1</v>
      </c>
      <c r="I40" s="18">
        <v>176</v>
      </c>
      <c r="J40" s="18" t="s">
        <v>109</v>
      </c>
      <c r="K40" s="46">
        <v>65536</v>
      </c>
      <c r="L40" s="17" t="s">
        <v>50</v>
      </c>
      <c r="M40" s="18" t="s">
        <v>118</v>
      </c>
      <c r="N40" s="18" t="s">
        <v>27</v>
      </c>
      <c r="O40" s="194" t="s">
        <v>311</v>
      </c>
      <c r="P40" s="17">
        <v>2</v>
      </c>
    </row>
    <row r="41" spans="2:16" s="13" customFormat="1" ht="10.5" customHeight="1" x14ac:dyDescent="0.3">
      <c r="B41" s="51">
        <v>31</v>
      </c>
      <c r="C41" s="16" t="s">
        <v>297</v>
      </c>
      <c r="D41" s="17" t="s">
        <v>103</v>
      </c>
      <c r="E41" s="91" t="s">
        <v>1280</v>
      </c>
      <c r="F41" s="17">
        <v>3685</v>
      </c>
      <c r="G41" s="152" t="s">
        <v>295</v>
      </c>
      <c r="H41" s="18">
        <v>1</v>
      </c>
      <c r="I41" s="17" t="s">
        <v>2</v>
      </c>
      <c r="J41" s="18" t="s">
        <v>109</v>
      </c>
      <c r="K41" s="48" t="s">
        <v>2</v>
      </c>
      <c r="L41" s="17" t="s">
        <v>2</v>
      </c>
      <c r="M41" s="18" t="s">
        <v>314</v>
      </c>
      <c r="N41" s="18"/>
      <c r="O41" s="14" t="s">
        <v>300</v>
      </c>
      <c r="P41" s="17">
        <v>1</v>
      </c>
    </row>
    <row r="42" spans="2:16" s="13" customFormat="1" ht="21" customHeight="1" x14ac:dyDescent="0.3">
      <c r="B42" s="51">
        <v>32</v>
      </c>
      <c r="C42" s="16" t="s">
        <v>59</v>
      </c>
      <c r="D42" s="17" t="s">
        <v>17</v>
      </c>
      <c r="E42" s="92" t="s">
        <v>1287</v>
      </c>
      <c r="F42" s="17">
        <v>3796</v>
      </c>
      <c r="G42" s="152" t="s">
        <v>52</v>
      </c>
      <c r="H42" s="18" t="s">
        <v>52</v>
      </c>
      <c r="I42" s="18">
        <v>176</v>
      </c>
      <c r="J42" s="18" t="s">
        <v>109</v>
      </c>
      <c r="K42" s="46">
        <v>65536</v>
      </c>
      <c r="L42" s="17" t="s">
        <v>50</v>
      </c>
      <c r="M42" s="18" t="s">
        <v>30</v>
      </c>
      <c r="N42" s="18" t="s">
        <v>43</v>
      </c>
      <c r="O42" s="14" t="s">
        <v>300</v>
      </c>
      <c r="P42" s="17" t="s">
        <v>52</v>
      </c>
    </row>
    <row r="43" spans="2:16" s="13" customFormat="1" ht="10.5" customHeight="1" x14ac:dyDescent="0.3">
      <c r="B43" s="51">
        <v>33</v>
      </c>
      <c r="C43" s="16" t="s">
        <v>156</v>
      </c>
      <c r="D43" s="17" t="s">
        <v>315</v>
      </c>
      <c r="E43" s="92" t="s">
        <v>301</v>
      </c>
      <c r="F43" s="17">
        <v>3730</v>
      </c>
      <c r="G43" s="152" t="s">
        <v>52</v>
      </c>
      <c r="H43" s="18" t="s">
        <v>52</v>
      </c>
      <c r="I43" s="18">
        <v>20</v>
      </c>
      <c r="J43" s="18" t="s">
        <v>109</v>
      </c>
      <c r="K43" s="46">
        <v>8192</v>
      </c>
      <c r="L43" s="18" t="s">
        <v>50</v>
      </c>
      <c r="M43" s="18" t="s">
        <v>157</v>
      </c>
      <c r="N43" s="18" t="s">
        <v>28</v>
      </c>
      <c r="O43" s="17" t="s">
        <v>300</v>
      </c>
      <c r="P43" s="17" t="s">
        <v>52</v>
      </c>
    </row>
    <row r="44" spans="2:16" s="13" customFormat="1" ht="10.5" customHeight="1" x14ac:dyDescent="0.3">
      <c r="B44" s="51">
        <v>34</v>
      </c>
      <c r="C44" s="16" t="s">
        <v>40</v>
      </c>
      <c r="D44" s="17" t="s">
        <v>121</v>
      </c>
      <c r="E44" s="91" t="s">
        <v>333</v>
      </c>
      <c r="F44" s="17">
        <v>3384</v>
      </c>
      <c r="G44" s="152" t="s">
        <v>154</v>
      </c>
      <c r="H44" s="18">
        <v>3</v>
      </c>
      <c r="I44" s="18">
        <v>176</v>
      </c>
      <c r="J44" s="18" t="s">
        <v>109</v>
      </c>
      <c r="K44" s="46">
        <v>65536</v>
      </c>
      <c r="L44" s="17" t="s">
        <v>50</v>
      </c>
      <c r="M44" s="18" t="s">
        <v>134</v>
      </c>
      <c r="N44" s="18" t="s">
        <v>151</v>
      </c>
      <c r="O44" s="14" t="s">
        <v>300</v>
      </c>
      <c r="P44" s="17">
        <v>3</v>
      </c>
    </row>
    <row r="45" spans="2:16" s="13" customFormat="1" ht="10.5" customHeight="1" x14ac:dyDescent="0.3">
      <c r="B45" s="51">
        <v>35</v>
      </c>
      <c r="C45" s="16" t="s">
        <v>69</v>
      </c>
      <c r="D45" s="17" t="s">
        <v>66</v>
      </c>
      <c r="E45" s="92" t="s">
        <v>187</v>
      </c>
      <c r="F45" s="17">
        <v>3225</v>
      </c>
      <c r="G45" s="152" t="s">
        <v>154</v>
      </c>
      <c r="H45" s="18" t="s">
        <v>154</v>
      </c>
      <c r="I45" s="17">
        <v>176</v>
      </c>
      <c r="J45" s="17" t="s">
        <v>109</v>
      </c>
      <c r="K45" s="48">
        <v>16384</v>
      </c>
      <c r="L45" s="18" t="s">
        <v>50</v>
      </c>
      <c r="M45" s="18" t="s">
        <v>73</v>
      </c>
      <c r="N45" s="18" t="s">
        <v>75</v>
      </c>
      <c r="O45" s="90" t="s">
        <v>2</v>
      </c>
      <c r="P45" s="90" t="s">
        <v>2</v>
      </c>
    </row>
    <row r="46" spans="2:16" s="13" customFormat="1" ht="10.5" customHeight="1" x14ac:dyDescent="0.3">
      <c r="B46" s="51">
        <v>36</v>
      </c>
      <c r="C46" s="16" t="s">
        <v>7</v>
      </c>
      <c r="D46" s="17" t="s">
        <v>35</v>
      </c>
      <c r="E46" s="91" t="s">
        <v>192</v>
      </c>
      <c r="F46" s="17">
        <v>3596</v>
      </c>
      <c r="G46" s="152">
        <v>2</v>
      </c>
      <c r="H46" s="18">
        <v>2</v>
      </c>
      <c r="I46" s="18">
        <v>176</v>
      </c>
      <c r="J46" s="18" t="s">
        <v>109</v>
      </c>
      <c r="K46" s="46">
        <v>65536</v>
      </c>
      <c r="L46" s="17" t="s">
        <v>50</v>
      </c>
      <c r="M46" s="18" t="s">
        <v>38</v>
      </c>
      <c r="N46" s="18" t="s">
        <v>26</v>
      </c>
      <c r="O46" s="14" t="s">
        <v>300</v>
      </c>
      <c r="P46" s="17">
        <v>2</v>
      </c>
    </row>
    <row r="47" spans="2:16" s="13" customFormat="1" ht="10.5" customHeight="1" x14ac:dyDescent="0.3">
      <c r="B47" s="51">
        <v>37</v>
      </c>
      <c r="C47" s="16" t="s">
        <v>8</v>
      </c>
      <c r="D47" s="17" t="s">
        <v>19</v>
      </c>
      <c r="E47" s="94">
        <v>3.9</v>
      </c>
      <c r="F47" s="17">
        <v>3568</v>
      </c>
      <c r="G47" s="152">
        <v>2</v>
      </c>
      <c r="H47" s="18">
        <v>2</v>
      </c>
      <c r="I47" s="18">
        <v>128</v>
      </c>
      <c r="J47" s="18" t="s">
        <v>109</v>
      </c>
      <c r="K47" s="46">
        <v>16384</v>
      </c>
      <c r="L47" s="17" t="s">
        <v>50</v>
      </c>
      <c r="M47" s="18" t="s">
        <v>39</v>
      </c>
      <c r="N47" s="18" t="s">
        <v>23</v>
      </c>
      <c r="O47" s="14" t="s">
        <v>300</v>
      </c>
      <c r="P47" s="17">
        <v>2</v>
      </c>
    </row>
    <row r="48" spans="2:16" s="13" customFormat="1" ht="10.5" customHeight="1" x14ac:dyDescent="0.3">
      <c r="B48" s="51">
        <v>38</v>
      </c>
      <c r="C48" s="16" t="s">
        <v>325</v>
      </c>
      <c r="D48" s="17" t="s">
        <v>324</v>
      </c>
      <c r="E48" s="94" t="s">
        <v>326</v>
      </c>
      <c r="F48" s="17">
        <v>3446</v>
      </c>
      <c r="G48" s="152"/>
      <c r="H48" s="18" t="s">
        <v>154</v>
      </c>
      <c r="I48" s="18">
        <v>1</v>
      </c>
      <c r="J48" s="18" t="s">
        <v>109</v>
      </c>
      <c r="K48" s="46">
        <v>8192</v>
      </c>
      <c r="L48" s="17" t="s">
        <v>50</v>
      </c>
      <c r="M48" s="18" t="s">
        <v>1316</v>
      </c>
      <c r="N48" s="18"/>
      <c r="O48" s="90" t="s">
        <v>2</v>
      </c>
      <c r="P48" s="90" t="s">
        <v>2</v>
      </c>
    </row>
    <row r="49" spans="1:16" s="13" customFormat="1" ht="10.5" customHeight="1" x14ac:dyDescent="0.3">
      <c r="B49" s="51">
        <v>39</v>
      </c>
      <c r="C49" s="16" t="s">
        <v>105</v>
      </c>
      <c r="D49" s="17" t="s">
        <v>104</v>
      </c>
      <c r="E49" s="92" t="s">
        <v>350</v>
      </c>
      <c r="F49" s="17">
        <v>3517</v>
      </c>
      <c r="G49" s="152" t="s">
        <v>154</v>
      </c>
      <c r="H49" s="18">
        <v>2</v>
      </c>
      <c r="I49" s="18">
        <v>176</v>
      </c>
      <c r="J49" s="18" t="s">
        <v>109</v>
      </c>
      <c r="K49" s="46">
        <v>65536</v>
      </c>
      <c r="L49" s="17" t="s">
        <v>2</v>
      </c>
      <c r="M49" s="18" t="s">
        <v>106</v>
      </c>
      <c r="N49" s="18" t="s">
        <v>113</v>
      </c>
      <c r="O49" s="14" t="s">
        <v>300</v>
      </c>
      <c r="P49" s="17">
        <v>2</v>
      </c>
    </row>
    <row r="50" spans="1:16" s="13" customFormat="1" ht="11.25" customHeight="1" x14ac:dyDescent="0.3">
      <c r="B50" s="51">
        <v>40</v>
      </c>
      <c r="C50" s="156" t="s">
        <v>68</v>
      </c>
      <c r="D50" s="156" t="s">
        <v>67</v>
      </c>
      <c r="E50" s="91" t="s">
        <v>276</v>
      </c>
      <c r="F50" s="156">
        <v>3702</v>
      </c>
      <c r="G50" s="152">
        <v>1</v>
      </c>
      <c r="H50" s="18">
        <v>1</v>
      </c>
      <c r="I50" s="154">
        <v>176</v>
      </c>
      <c r="J50" s="154" t="s">
        <v>109</v>
      </c>
      <c r="K50" s="46">
        <v>65536</v>
      </c>
      <c r="L50" s="156" t="s">
        <v>50</v>
      </c>
      <c r="M50" s="154" t="s">
        <v>72</v>
      </c>
      <c r="N50" s="154" t="s">
        <v>74</v>
      </c>
      <c r="O50" s="14" t="s">
        <v>300</v>
      </c>
      <c r="P50" s="17">
        <v>1</v>
      </c>
    </row>
    <row r="51" spans="1:16" ht="0.9" customHeight="1" x14ac:dyDescent="0.3">
      <c r="B51" s="195"/>
      <c r="C51" s="195"/>
      <c r="D51" s="196"/>
      <c r="E51" s="196"/>
      <c r="F51" s="196"/>
      <c r="G51" s="197"/>
      <c r="H51" s="196"/>
      <c r="I51" s="198"/>
      <c r="J51" s="198"/>
      <c r="K51" s="199"/>
      <c r="L51" s="196"/>
      <c r="M51" s="198"/>
      <c r="N51" s="198"/>
      <c r="O51" s="198"/>
      <c r="P51" s="238"/>
    </row>
    <row r="52" spans="1:16" s="6" customFormat="1" ht="12" x14ac:dyDescent="0.3">
      <c r="A52" s="153" t="s">
        <v>261</v>
      </c>
      <c r="B52" s="153" t="s">
        <v>261</v>
      </c>
      <c r="C52" s="153" t="s">
        <v>261</v>
      </c>
      <c r="D52" s="153" t="s">
        <v>261</v>
      </c>
      <c r="E52" s="153" t="s">
        <v>261</v>
      </c>
      <c r="F52" s="153" t="s">
        <v>261</v>
      </c>
      <c r="G52" s="153" t="s">
        <v>261</v>
      </c>
      <c r="H52" s="153" t="s">
        <v>261</v>
      </c>
      <c r="I52" s="153" t="s">
        <v>261</v>
      </c>
      <c r="J52" s="153" t="s">
        <v>261</v>
      </c>
      <c r="K52" s="200" t="s">
        <v>261</v>
      </c>
      <c r="L52" s="153" t="s">
        <v>261</v>
      </c>
      <c r="M52" s="153" t="s">
        <v>261</v>
      </c>
      <c r="N52" s="153" t="s">
        <v>261</v>
      </c>
      <c r="O52" s="148" t="s">
        <v>261</v>
      </c>
      <c r="P52" s="148" t="s">
        <v>261</v>
      </c>
    </row>
  </sheetData>
  <sortState ref="A11:U50">
    <sortCondition ref="B11:B50"/>
  </sortState>
  <mergeCells count="9">
    <mergeCell ref="O8:P9"/>
    <mergeCell ref="N8:N9"/>
    <mergeCell ref="B8:B9"/>
    <mergeCell ref="I8:I9"/>
    <mergeCell ref="E8:G8"/>
    <mergeCell ref="L8:L9"/>
    <mergeCell ref="M8:M9"/>
    <mergeCell ref="C8:D8"/>
    <mergeCell ref="K8:K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zoomScale="112" zoomScaleNormal="112" workbookViewId="0">
      <selection activeCell="B1" sqref="B1"/>
    </sheetView>
  </sheetViews>
  <sheetFormatPr defaultColWidth="9.109375" defaultRowHeight="14.4" x14ac:dyDescent="0.3"/>
  <cols>
    <col min="1" max="1" width="1.6640625" style="61" customWidth="1"/>
    <col min="2" max="2" width="4.33203125" style="61" customWidth="1"/>
    <col min="3" max="3" width="6.6640625" style="61" customWidth="1"/>
    <col min="4" max="4" width="6.33203125" style="61" customWidth="1"/>
    <col min="5" max="5" width="3.6640625" style="61" customWidth="1"/>
    <col min="6" max="6" width="0.44140625" style="61" customWidth="1"/>
    <col min="7" max="7" width="6.6640625" style="61" customWidth="1"/>
    <col min="8" max="8" width="6.33203125" style="61" customWidth="1"/>
    <col min="9" max="9" width="3.6640625" style="61" customWidth="1"/>
    <col min="10" max="10" width="6.6640625" style="61" customWidth="1"/>
    <col min="11" max="11" width="6.33203125" style="61" customWidth="1"/>
    <col min="12" max="12" width="3.6640625" style="61" customWidth="1"/>
    <col min="13" max="13" width="0.44140625" style="61" customWidth="1"/>
    <col min="14" max="14" width="6.6640625" style="61" customWidth="1"/>
    <col min="15" max="15" width="6.33203125" style="61" customWidth="1"/>
    <col min="16" max="16" width="3.6640625" style="61" customWidth="1"/>
    <col min="17" max="17" width="6.6640625" style="61" customWidth="1"/>
    <col min="18" max="18" width="6.33203125" style="61" customWidth="1"/>
    <col min="19" max="19" width="3.6640625" style="61" customWidth="1"/>
    <col min="20" max="20" width="0.44140625" style="61" customWidth="1"/>
    <col min="21" max="21" width="6.6640625" style="61" customWidth="1"/>
    <col min="22" max="22" width="6.33203125" style="61" customWidth="1"/>
    <col min="23" max="23" width="3.6640625" style="61" customWidth="1"/>
    <col min="24" max="24" width="3.6640625" style="8" customWidth="1"/>
    <col min="25" max="25" width="3.6640625" style="61" customWidth="1"/>
    <col min="26" max="16384" width="9.109375" style="61"/>
  </cols>
  <sheetData>
    <row r="1" spans="1:24" ht="18" x14ac:dyDescent="0.3">
      <c r="A1" s="130" t="s">
        <v>744</v>
      </c>
    </row>
    <row r="5" spans="1:24" s="62" customFormat="1" ht="12" customHeight="1" x14ac:dyDescent="0.3">
      <c r="B5" s="83"/>
      <c r="C5" s="329" t="s">
        <v>3</v>
      </c>
      <c r="D5" s="329"/>
      <c r="E5" s="329"/>
      <c r="F5" s="329"/>
      <c r="G5" s="329"/>
      <c r="H5" s="329"/>
      <c r="I5" s="329"/>
      <c r="J5" s="322" t="s">
        <v>58</v>
      </c>
      <c r="K5" s="323"/>
      <c r="L5" s="323"/>
      <c r="M5" s="323"/>
      <c r="N5" s="323"/>
      <c r="O5" s="323"/>
      <c r="P5" s="324"/>
      <c r="Q5" s="328" t="s">
        <v>4</v>
      </c>
      <c r="R5" s="329"/>
      <c r="S5" s="329"/>
      <c r="T5" s="329"/>
      <c r="U5" s="329"/>
      <c r="V5" s="329"/>
      <c r="W5" s="330"/>
      <c r="X5" s="45"/>
    </row>
    <row r="6" spans="1:24" s="62" customFormat="1" ht="12" customHeight="1" x14ac:dyDescent="0.3">
      <c r="B6" s="319" t="s">
        <v>49</v>
      </c>
      <c r="C6" s="321" t="s">
        <v>79</v>
      </c>
      <c r="D6" s="321"/>
      <c r="E6" s="321"/>
      <c r="F6" s="82"/>
      <c r="G6" s="321" t="s">
        <v>80</v>
      </c>
      <c r="H6" s="321"/>
      <c r="I6" s="325"/>
      <c r="J6" s="326" t="s">
        <v>79</v>
      </c>
      <c r="K6" s="327"/>
      <c r="L6" s="327"/>
      <c r="M6" s="85"/>
      <c r="N6" s="321" t="s">
        <v>80</v>
      </c>
      <c r="O6" s="321"/>
      <c r="P6" s="325"/>
      <c r="Q6" s="326" t="s">
        <v>79</v>
      </c>
      <c r="R6" s="327"/>
      <c r="S6" s="327"/>
      <c r="T6" s="85"/>
      <c r="U6" s="321" t="s">
        <v>80</v>
      </c>
      <c r="V6" s="321"/>
      <c r="W6" s="321"/>
      <c r="X6" s="45"/>
    </row>
    <row r="7" spans="1:24" s="62" customFormat="1" ht="12" customHeight="1" x14ac:dyDescent="0.3">
      <c r="B7" s="320"/>
      <c r="C7" s="331" t="s">
        <v>1</v>
      </c>
      <c r="D7" s="332"/>
      <c r="E7" s="82" t="s">
        <v>81</v>
      </c>
      <c r="F7" s="50"/>
      <c r="G7" s="331" t="s">
        <v>1</v>
      </c>
      <c r="H7" s="332"/>
      <c r="I7" s="84" t="s">
        <v>81</v>
      </c>
      <c r="J7" s="333" t="s">
        <v>1</v>
      </c>
      <c r="K7" s="332"/>
      <c r="L7" s="82" t="s">
        <v>81</v>
      </c>
      <c r="M7" s="50"/>
      <c r="N7" s="331" t="s">
        <v>1</v>
      </c>
      <c r="O7" s="332"/>
      <c r="P7" s="63" t="s">
        <v>81</v>
      </c>
      <c r="Q7" s="333" t="s">
        <v>1</v>
      </c>
      <c r="R7" s="332"/>
      <c r="S7" s="82" t="s">
        <v>81</v>
      </c>
      <c r="T7" s="50"/>
      <c r="U7" s="331" t="s">
        <v>1</v>
      </c>
      <c r="V7" s="332"/>
      <c r="W7" s="82" t="s">
        <v>81</v>
      </c>
      <c r="X7" s="45"/>
    </row>
    <row r="8" spans="1:24" s="64" customFormat="1" ht="12" customHeight="1" x14ac:dyDescent="0.3">
      <c r="B8" s="43" t="s">
        <v>154</v>
      </c>
      <c r="C8" s="80" t="s">
        <v>761</v>
      </c>
      <c r="D8" s="79" t="s">
        <v>762</v>
      </c>
      <c r="E8" s="79">
        <v>33</v>
      </c>
      <c r="F8" s="79"/>
      <c r="G8" s="79" t="s">
        <v>763</v>
      </c>
      <c r="H8" s="79" t="s">
        <v>764</v>
      </c>
      <c r="I8" s="39">
        <v>116</v>
      </c>
      <c r="J8" s="65" t="s">
        <v>757</v>
      </c>
      <c r="K8" s="79" t="s">
        <v>758</v>
      </c>
      <c r="L8" s="79">
        <v>17</v>
      </c>
      <c r="M8" s="79"/>
      <c r="N8" s="79" t="s">
        <v>759</v>
      </c>
      <c r="O8" s="79" t="s">
        <v>760</v>
      </c>
      <c r="P8" s="66">
        <v>196</v>
      </c>
      <c r="Q8" s="65" t="s">
        <v>753</v>
      </c>
      <c r="R8" s="79" t="s">
        <v>754</v>
      </c>
      <c r="S8" s="67">
        <v>41</v>
      </c>
      <c r="T8" s="67"/>
      <c r="U8" s="80" t="s">
        <v>755</v>
      </c>
      <c r="V8" s="79" t="s">
        <v>756</v>
      </c>
      <c r="W8" s="79">
        <v>108</v>
      </c>
      <c r="X8" s="5"/>
    </row>
    <row r="9" spans="1:24" s="64" customFormat="1" ht="12" customHeight="1" x14ac:dyDescent="0.3">
      <c r="B9" s="43">
        <v>3</v>
      </c>
      <c r="C9" s="80" t="s">
        <v>1294</v>
      </c>
      <c r="D9" s="193" t="s">
        <v>751</v>
      </c>
      <c r="E9" s="193">
        <v>38</v>
      </c>
      <c r="F9" s="193"/>
      <c r="G9" s="193" t="s">
        <v>1295</v>
      </c>
      <c r="H9" s="193" t="s">
        <v>752</v>
      </c>
      <c r="I9" s="39">
        <v>54</v>
      </c>
      <c r="J9" s="65" t="s">
        <v>761</v>
      </c>
      <c r="K9" s="193" t="s">
        <v>749</v>
      </c>
      <c r="L9" s="193">
        <v>19</v>
      </c>
      <c r="M9" s="193"/>
      <c r="N9" s="193" t="s">
        <v>1293</v>
      </c>
      <c r="O9" s="193" t="s">
        <v>750</v>
      </c>
      <c r="P9" s="66">
        <v>156</v>
      </c>
      <c r="Q9" s="65" t="s">
        <v>745</v>
      </c>
      <c r="R9" s="193" t="s">
        <v>747</v>
      </c>
      <c r="S9" s="67">
        <v>51</v>
      </c>
      <c r="T9" s="67"/>
      <c r="U9" s="80" t="s">
        <v>746</v>
      </c>
      <c r="V9" s="193" t="s">
        <v>748</v>
      </c>
      <c r="W9" s="193">
        <v>107</v>
      </c>
      <c r="X9" s="5"/>
    </row>
    <row r="10" spans="1:24" s="64" customFormat="1" ht="12" customHeight="1" x14ac:dyDescent="0.3">
      <c r="B10" s="43">
        <v>2</v>
      </c>
      <c r="C10" s="79" t="s">
        <v>1096</v>
      </c>
      <c r="D10" s="79" t="s">
        <v>1097</v>
      </c>
      <c r="E10" s="79">
        <v>41</v>
      </c>
      <c r="F10" s="79"/>
      <c r="G10" s="79" t="s">
        <v>1098</v>
      </c>
      <c r="H10" s="79" t="s">
        <v>1099</v>
      </c>
      <c r="I10" s="39">
        <v>132</v>
      </c>
      <c r="J10" s="65" t="s">
        <v>1100</v>
      </c>
      <c r="K10" s="79" t="s">
        <v>1101</v>
      </c>
      <c r="L10" s="79">
        <v>20</v>
      </c>
      <c r="M10" s="79"/>
      <c r="N10" s="79" t="s">
        <v>1102</v>
      </c>
      <c r="O10" s="79" t="s">
        <v>1103</v>
      </c>
      <c r="P10" s="66">
        <v>167</v>
      </c>
      <c r="Q10" s="65" t="s">
        <v>1104</v>
      </c>
      <c r="R10" s="79" t="s">
        <v>1105</v>
      </c>
      <c r="S10" s="67">
        <v>46</v>
      </c>
      <c r="T10" s="67"/>
      <c r="U10" s="79" t="s">
        <v>1106</v>
      </c>
      <c r="V10" s="79" t="s">
        <v>1107</v>
      </c>
      <c r="W10" s="79">
        <v>80</v>
      </c>
      <c r="X10" s="5"/>
    </row>
    <row r="11" spans="1:24" s="64" customFormat="1" ht="12" customHeight="1" x14ac:dyDescent="0.3">
      <c r="B11" s="43">
        <v>1</v>
      </c>
      <c r="C11" s="79" t="s">
        <v>1268</v>
      </c>
      <c r="D11" s="79" t="s">
        <v>1269</v>
      </c>
      <c r="E11" s="79">
        <v>47</v>
      </c>
      <c r="F11" s="79"/>
      <c r="G11" s="79" t="s">
        <v>1270</v>
      </c>
      <c r="H11" s="79" t="s">
        <v>1271</v>
      </c>
      <c r="I11" s="39">
        <v>94</v>
      </c>
      <c r="J11" s="65" t="s">
        <v>1272</v>
      </c>
      <c r="K11" s="79" t="s">
        <v>1273</v>
      </c>
      <c r="L11" s="79">
        <v>17</v>
      </c>
      <c r="M11" s="79"/>
      <c r="N11" s="79" t="s">
        <v>1274</v>
      </c>
      <c r="O11" s="79" t="s">
        <v>1275</v>
      </c>
      <c r="P11" s="66">
        <v>197</v>
      </c>
      <c r="Q11" s="65" t="s">
        <v>1276</v>
      </c>
      <c r="R11" s="79" t="s">
        <v>1277</v>
      </c>
      <c r="S11" s="67">
        <v>45</v>
      </c>
      <c r="T11" s="67"/>
      <c r="U11" s="79" t="s">
        <v>1278</v>
      </c>
      <c r="V11" s="79" t="s">
        <v>1279</v>
      </c>
      <c r="W11" s="79">
        <v>71</v>
      </c>
      <c r="X11" s="5"/>
    </row>
    <row r="12" spans="1:24" s="64" customFormat="1" ht="12" customHeight="1" x14ac:dyDescent="0.3">
      <c r="B12" s="43" t="s">
        <v>52</v>
      </c>
      <c r="C12" s="79" t="s">
        <v>1638</v>
      </c>
      <c r="D12" s="79" t="s">
        <v>1639</v>
      </c>
      <c r="E12" s="79">
        <v>36</v>
      </c>
      <c r="F12" s="79"/>
      <c r="G12" s="79" t="s">
        <v>1640</v>
      </c>
      <c r="H12" s="79" t="s">
        <v>1641</v>
      </c>
      <c r="I12" s="39">
        <v>104</v>
      </c>
      <c r="J12" s="65" t="s">
        <v>1634</v>
      </c>
      <c r="K12" s="79" t="s">
        <v>1635</v>
      </c>
      <c r="L12" s="79">
        <v>29</v>
      </c>
      <c r="M12" s="79"/>
      <c r="N12" s="79" t="s">
        <v>1636</v>
      </c>
      <c r="O12" s="79" t="s">
        <v>1637</v>
      </c>
      <c r="P12" s="66">
        <v>304</v>
      </c>
      <c r="Q12" s="65" t="s">
        <v>1630</v>
      </c>
      <c r="R12" s="79" t="s">
        <v>1631</v>
      </c>
      <c r="S12" s="67">
        <v>63</v>
      </c>
      <c r="T12" s="67"/>
      <c r="U12" s="79" t="s">
        <v>1632</v>
      </c>
      <c r="V12" s="79" t="s">
        <v>1633</v>
      </c>
      <c r="W12" s="79">
        <v>93</v>
      </c>
      <c r="X12" s="5"/>
    </row>
    <row r="13" spans="1:24" s="64" customFormat="1" ht="12" customHeight="1" x14ac:dyDescent="0.3">
      <c r="B13" s="43" t="s">
        <v>150</v>
      </c>
      <c r="C13" s="276">
        <v>8</v>
      </c>
      <c r="D13" s="276" t="s">
        <v>1654</v>
      </c>
      <c r="E13" s="276">
        <v>42</v>
      </c>
      <c r="F13" s="276"/>
      <c r="G13" s="276">
        <v>75</v>
      </c>
      <c r="H13" s="276" t="s">
        <v>1653</v>
      </c>
      <c r="I13" s="66">
        <v>127</v>
      </c>
      <c r="J13" s="67">
        <v>36</v>
      </c>
      <c r="K13" s="276" t="s">
        <v>1654</v>
      </c>
      <c r="L13" s="276">
        <v>35</v>
      </c>
      <c r="M13" s="276"/>
      <c r="N13" s="276">
        <v>73</v>
      </c>
      <c r="O13" s="276" t="s">
        <v>1653</v>
      </c>
      <c r="P13" s="39">
        <v>357</v>
      </c>
      <c r="Q13" s="65">
        <v>77</v>
      </c>
      <c r="R13" s="276" t="s">
        <v>1653</v>
      </c>
      <c r="S13" s="67">
        <v>51</v>
      </c>
      <c r="T13" s="67"/>
      <c r="U13" s="276">
        <v>95</v>
      </c>
      <c r="V13" s="276" t="s">
        <v>1653</v>
      </c>
      <c r="W13" s="276">
        <v>71</v>
      </c>
      <c r="X13" s="5"/>
    </row>
    <row r="14" spans="1:24" s="64" customFormat="1" ht="12" customHeight="1" x14ac:dyDescent="0.3">
      <c r="B14" s="183" t="s">
        <v>100</v>
      </c>
      <c r="C14" s="81" t="s">
        <v>1642</v>
      </c>
      <c r="D14" s="81" t="s">
        <v>762</v>
      </c>
      <c r="E14" s="81">
        <v>33</v>
      </c>
      <c r="F14" s="81"/>
      <c r="G14" s="81" t="s">
        <v>1643</v>
      </c>
      <c r="H14" s="81" t="s">
        <v>1099</v>
      </c>
      <c r="I14" s="184">
        <v>132</v>
      </c>
      <c r="J14" s="185" t="s">
        <v>1644</v>
      </c>
      <c r="K14" s="81" t="s">
        <v>758</v>
      </c>
      <c r="L14" s="81">
        <v>17</v>
      </c>
      <c r="M14" s="81"/>
      <c r="N14" s="81" t="s">
        <v>1677</v>
      </c>
      <c r="O14" s="81" t="s">
        <v>1653</v>
      </c>
      <c r="P14" s="186">
        <v>357</v>
      </c>
      <c r="Q14" s="185" t="s">
        <v>1645</v>
      </c>
      <c r="R14" s="81" t="s">
        <v>754</v>
      </c>
      <c r="S14" s="187">
        <v>41</v>
      </c>
      <c r="T14" s="187"/>
      <c r="U14" s="81" t="s">
        <v>1646</v>
      </c>
      <c r="V14" s="81" t="s">
        <v>756</v>
      </c>
      <c r="W14" s="81">
        <v>108</v>
      </c>
      <c r="X14" s="5"/>
    </row>
    <row r="15" spans="1:24" s="64" customFormat="1" ht="12" customHeight="1" x14ac:dyDescent="0.3">
      <c r="B15" s="178"/>
      <c r="C15" s="178"/>
      <c r="D15" s="178"/>
      <c r="E15" s="178"/>
      <c r="F15" s="178"/>
      <c r="G15" s="178"/>
      <c r="H15" s="178"/>
      <c r="I15" s="179"/>
      <c r="J15" s="180"/>
      <c r="K15" s="178"/>
      <c r="L15" s="178"/>
      <c r="M15" s="178"/>
      <c r="N15" s="178"/>
      <c r="O15" s="178"/>
      <c r="P15" s="181"/>
      <c r="Q15" s="180"/>
      <c r="R15" s="178"/>
      <c r="S15" s="182"/>
      <c r="T15" s="182"/>
      <c r="U15" s="178"/>
      <c r="V15" s="178"/>
      <c r="W15" s="178"/>
      <c r="X15" s="5"/>
    </row>
    <row r="16" spans="1:24" s="64" customFormat="1" ht="12" x14ac:dyDescent="0.3">
      <c r="X16" s="5"/>
    </row>
    <row r="17" spans="2:24" s="64" customFormat="1" ht="12" x14ac:dyDescent="0.3">
      <c r="B17" s="68"/>
      <c r="X17" s="5"/>
    </row>
    <row r="20" spans="2:24" s="64" customFormat="1" ht="12" x14ac:dyDescent="0.3">
      <c r="X20" s="5"/>
    </row>
  </sheetData>
  <mergeCells count="16">
    <mergeCell ref="B6:B7"/>
    <mergeCell ref="U6:W6"/>
    <mergeCell ref="J5:P5"/>
    <mergeCell ref="C6:E6"/>
    <mergeCell ref="G6:I6"/>
    <mergeCell ref="J6:L6"/>
    <mergeCell ref="N6:P6"/>
    <mergeCell ref="Q6:S6"/>
    <mergeCell ref="Q5:W5"/>
    <mergeCell ref="C5:I5"/>
    <mergeCell ref="C7:D7"/>
    <mergeCell ref="G7:H7"/>
    <mergeCell ref="J7:K7"/>
    <mergeCell ref="N7:O7"/>
    <mergeCell ref="Q7:R7"/>
    <mergeCell ref="U7:V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="166" zoomScaleNormal="166" workbookViewId="0">
      <pane ySplit="11" topLeftCell="A12" activePane="bottomLeft" state="frozen"/>
      <selection pane="bottomLeft"/>
    </sheetView>
  </sheetViews>
  <sheetFormatPr defaultColWidth="9.109375" defaultRowHeight="13.8" x14ac:dyDescent="0.25"/>
  <cols>
    <col min="1" max="1" width="1.6640625" style="134" customWidth="1"/>
    <col min="2" max="2" width="9.109375" style="134"/>
    <col min="3" max="3" width="2.33203125" style="134" customWidth="1"/>
    <col min="4" max="4" width="14.33203125" style="30" customWidth="1"/>
    <col min="5" max="5" width="5.109375" style="30" customWidth="1"/>
    <col min="6" max="6" width="5.109375" style="31" customWidth="1"/>
    <col min="7" max="7" width="1.6640625" style="30" customWidth="1"/>
    <col min="8" max="8" width="4.6640625" style="30" customWidth="1"/>
    <col min="9" max="9" width="4" style="31" customWidth="1"/>
    <col min="10" max="10" width="1.6640625" style="30" customWidth="1"/>
    <col min="11" max="11" width="4.6640625" style="30" customWidth="1"/>
    <col min="12" max="12" width="4" style="31" customWidth="1"/>
    <col min="13" max="13" width="1.6640625" style="30" customWidth="1"/>
    <col min="14" max="14" width="4.6640625" style="30" customWidth="1"/>
    <col min="15" max="15" width="4" style="31" customWidth="1"/>
    <col min="16" max="16" width="1.6640625" style="30" customWidth="1"/>
    <col min="17" max="17" width="4.6640625" style="30" customWidth="1"/>
    <col min="18" max="18" width="4" style="31" customWidth="1"/>
    <col min="19" max="19" width="1.6640625" style="30" customWidth="1"/>
    <col min="20" max="20" width="4.6640625" style="30" customWidth="1"/>
    <col min="21" max="21" width="4" style="31" customWidth="1"/>
    <col min="22" max="22" width="1.6640625" style="31" customWidth="1"/>
    <col min="23" max="23" width="4.6640625" style="134" customWidth="1"/>
    <col min="24" max="24" width="3.6640625" style="134" customWidth="1"/>
    <col min="25" max="16384" width="9.109375" style="134"/>
  </cols>
  <sheetData>
    <row r="1" spans="1:24" ht="17.399999999999999" x14ac:dyDescent="0.3">
      <c r="A1" s="133" t="s">
        <v>92</v>
      </c>
    </row>
    <row r="4" spans="1:24" hidden="1" x14ac:dyDescent="0.25"/>
    <row r="5" spans="1:24" hidden="1" x14ac:dyDescent="0.25"/>
    <row r="6" spans="1:24" hidden="1" x14ac:dyDescent="0.25"/>
    <row r="7" spans="1:24" hidden="1" x14ac:dyDescent="0.25">
      <c r="D7" s="32"/>
    </row>
    <row r="8" spans="1:24" hidden="1" x14ac:dyDescent="0.25">
      <c r="D8" s="32"/>
    </row>
    <row r="9" spans="1:24" s="135" customFormat="1" ht="11.4" customHeight="1" x14ac:dyDescent="0.2">
      <c r="C9" s="340" t="s">
        <v>1866</v>
      </c>
      <c r="D9" s="341"/>
      <c r="E9" s="344" t="s">
        <v>161</v>
      </c>
      <c r="F9" s="344"/>
      <c r="G9" s="131"/>
      <c r="H9" s="344" t="s">
        <v>486</v>
      </c>
      <c r="I9" s="344"/>
      <c r="J9" s="131"/>
      <c r="K9" s="344" t="s">
        <v>162</v>
      </c>
      <c r="L9" s="344"/>
      <c r="M9" s="204"/>
      <c r="N9" s="345" t="s">
        <v>165</v>
      </c>
      <c r="O9" s="346"/>
      <c r="P9" s="204"/>
      <c r="Q9" s="344" t="s">
        <v>93</v>
      </c>
      <c r="R9" s="344"/>
      <c r="S9" s="131"/>
      <c r="T9" s="344" t="s">
        <v>86</v>
      </c>
      <c r="U9" s="344"/>
      <c r="V9" s="131"/>
      <c r="W9" s="344" t="s">
        <v>90</v>
      </c>
      <c r="X9" s="344"/>
    </row>
    <row r="10" spans="1:24" s="135" customFormat="1" ht="11.4" customHeight="1" x14ac:dyDescent="0.2">
      <c r="C10" s="342"/>
      <c r="D10" s="343"/>
      <c r="E10" s="37" t="s">
        <v>0</v>
      </c>
      <c r="F10" s="38" t="s">
        <v>88</v>
      </c>
      <c r="G10" s="37"/>
      <c r="H10" s="37" t="s">
        <v>0</v>
      </c>
      <c r="I10" s="38" t="s">
        <v>88</v>
      </c>
      <c r="J10" s="37"/>
      <c r="K10" s="37" t="s">
        <v>87</v>
      </c>
      <c r="L10" s="38" t="s">
        <v>88</v>
      </c>
      <c r="M10" s="37"/>
      <c r="N10" s="37" t="s">
        <v>87</v>
      </c>
      <c r="O10" s="38" t="s">
        <v>88</v>
      </c>
      <c r="P10" s="37"/>
      <c r="Q10" s="37" t="s">
        <v>0</v>
      </c>
      <c r="R10" s="38" t="s">
        <v>88</v>
      </c>
      <c r="S10" s="37"/>
      <c r="T10" s="37" t="s">
        <v>87</v>
      </c>
      <c r="U10" s="38" t="s">
        <v>88</v>
      </c>
      <c r="V10" s="38"/>
      <c r="W10" s="37" t="s">
        <v>0</v>
      </c>
      <c r="X10" s="38" t="s">
        <v>88</v>
      </c>
    </row>
    <row r="11" spans="1:24" s="135" customFormat="1" ht="0.9" customHeight="1" x14ac:dyDescent="0.25">
      <c r="C11" s="136"/>
      <c r="D11" s="137"/>
      <c r="E11" s="86"/>
      <c r="F11" s="87"/>
      <c r="G11" s="86"/>
      <c r="H11" s="86"/>
      <c r="I11" s="87"/>
      <c r="J11" s="86"/>
      <c r="K11" s="86"/>
      <c r="L11" s="87"/>
      <c r="M11" s="86"/>
      <c r="N11" s="86"/>
      <c r="O11" s="87"/>
      <c r="P11" s="86"/>
      <c r="Q11" s="86"/>
      <c r="R11" s="87"/>
      <c r="S11" s="86"/>
      <c r="T11" s="86"/>
      <c r="U11" s="87"/>
      <c r="V11" s="87"/>
      <c r="W11" s="86"/>
      <c r="X11" s="87"/>
    </row>
    <row r="12" spans="1:24" s="138" customFormat="1" ht="11.1" customHeight="1" x14ac:dyDescent="0.25">
      <c r="C12" s="139"/>
      <c r="D12" s="35" t="s">
        <v>91</v>
      </c>
      <c r="E12" s="35">
        <v>90</v>
      </c>
      <c r="F12" s="36"/>
      <c r="G12" s="35"/>
      <c r="H12" s="35">
        <v>90</v>
      </c>
      <c r="I12" s="36"/>
      <c r="J12" s="35"/>
      <c r="K12" s="35">
        <v>90</v>
      </c>
      <c r="L12" s="36"/>
      <c r="M12" s="35"/>
      <c r="N12" s="35">
        <v>90</v>
      </c>
      <c r="O12" s="36"/>
      <c r="P12" s="35"/>
      <c r="Q12" s="35">
        <v>168</v>
      </c>
      <c r="R12" s="36"/>
      <c r="S12" s="35"/>
      <c r="T12" s="35">
        <v>100</v>
      </c>
      <c r="U12" s="36"/>
      <c r="V12" s="36"/>
      <c r="W12" s="35">
        <f>E12+H12+K12+N12+Q12+T12</f>
        <v>628</v>
      </c>
      <c r="X12" s="36"/>
    </row>
    <row r="13" spans="1:24" s="138" customFormat="1" ht="11.1" customHeight="1" x14ac:dyDescent="0.25">
      <c r="C13" s="337" t="s">
        <v>95</v>
      </c>
      <c r="D13" s="41" t="s">
        <v>149</v>
      </c>
      <c r="E13" s="35">
        <v>37</v>
      </c>
      <c r="F13" s="36">
        <f>E13*100/E12</f>
        <v>41.111111111111114</v>
      </c>
      <c r="G13" s="35"/>
      <c r="H13" s="35">
        <v>59</v>
      </c>
      <c r="I13" s="36">
        <f>H13*100/H12</f>
        <v>65.555555555555557</v>
      </c>
      <c r="J13" s="35"/>
      <c r="K13" s="35">
        <v>54</v>
      </c>
      <c r="L13" s="36">
        <f>K13*100/K12</f>
        <v>60</v>
      </c>
      <c r="M13" s="35"/>
      <c r="N13" s="35">
        <v>70</v>
      </c>
      <c r="O13" s="36">
        <f>N13*100/N12</f>
        <v>77.777777777777771</v>
      </c>
      <c r="P13" s="35"/>
      <c r="Q13" s="35">
        <v>133</v>
      </c>
      <c r="R13" s="36">
        <f>Q13*100/Q12</f>
        <v>79.166666666666671</v>
      </c>
      <c r="S13" s="35"/>
      <c r="T13" s="35">
        <v>61</v>
      </c>
      <c r="U13" s="36">
        <f>T13*100/T12</f>
        <v>61</v>
      </c>
      <c r="V13" s="36"/>
      <c r="W13" s="35">
        <f>E13+H13+K13+N13+Q13+T13</f>
        <v>414</v>
      </c>
      <c r="X13" s="36">
        <f>W13*100/W12</f>
        <v>65.923566878980893</v>
      </c>
    </row>
    <row r="14" spans="1:24" s="138" customFormat="1" ht="11.1" customHeight="1" x14ac:dyDescent="0.25">
      <c r="C14" s="338"/>
      <c r="D14" s="41" t="s">
        <v>89</v>
      </c>
      <c r="E14" s="35">
        <v>53</v>
      </c>
      <c r="F14" s="36">
        <f>E14*100/E12</f>
        <v>58.888888888888886</v>
      </c>
      <c r="G14" s="35"/>
      <c r="H14" s="35">
        <v>31</v>
      </c>
      <c r="I14" s="36">
        <f>H14*100/H12</f>
        <v>34.444444444444443</v>
      </c>
      <c r="J14" s="35"/>
      <c r="K14" s="35">
        <v>36</v>
      </c>
      <c r="L14" s="36">
        <f>K14*100/K12</f>
        <v>40</v>
      </c>
      <c r="M14" s="35"/>
      <c r="N14" s="35">
        <v>20</v>
      </c>
      <c r="O14" s="36">
        <f>N14*100/N12</f>
        <v>22.222222222222221</v>
      </c>
      <c r="P14" s="35"/>
      <c r="Q14" s="35">
        <v>35</v>
      </c>
      <c r="R14" s="36">
        <f>Q14*100/Q12</f>
        <v>20.833333333333332</v>
      </c>
      <c r="S14" s="35"/>
      <c r="T14" s="35">
        <v>39</v>
      </c>
      <c r="U14" s="36">
        <f>T14*100/T12</f>
        <v>39</v>
      </c>
      <c r="V14" s="36"/>
      <c r="W14" s="35">
        <f>E14+H14+K14+N14+Q14+T14</f>
        <v>214</v>
      </c>
      <c r="X14" s="36">
        <f>W14*100/W12</f>
        <v>34.076433121019107</v>
      </c>
    </row>
    <row r="15" spans="1:24" s="138" customFormat="1" ht="11.1" customHeight="1" x14ac:dyDescent="0.25">
      <c r="C15" s="338"/>
      <c r="D15" s="42" t="s">
        <v>3</v>
      </c>
      <c r="E15" s="35">
        <v>34</v>
      </c>
      <c r="F15" s="36">
        <f>E15*100/E12</f>
        <v>37.777777777777779</v>
      </c>
      <c r="G15" s="35"/>
      <c r="H15" s="35">
        <v>22</v>
      </c>
      <c r="I15" s="36">
        <f>H15*100/H12</f>
        <v>24.444444444444443</v>
      </c>
      <c r="J15" s="35"/>
      <c r="K15" s="35">
        <v>20</v>
      </c>
      <c r="L15" s="36">
        <f>K15*100/K12</f>
        <v>22.222222222222221</v>
      </c>
      <c r="M15" s="35"/>
      <c r="N15" s="35">
        <v>13</v>
      </c>
      <c r="O15" s="36">
        <f>N15*100/N12</f>
        <v>14.444444444444445</v>
      </c>
      <c r="P15" s="35"/>
      <c r="Q15" s="35">
        <v>31</v>
      </c>
      <c r="R15" s="36">
        <f>Q15*100/Q12</f>
        <v>18.452380952380953</v>
      </c>
      <c r="S15" s="35"/>
      <c r="T15" s="35">
        <v>36</v>
      </c>
      <c r="U15" s="36">
        <f>T15*100/T12</f>
        <v>36</v>
      </c>
      <c r="V15" s="36"/>
      <c r="W15" s="35">
        <f t="shared" ref="W15:W19" si="0">E15+H15+K15+N15+Q15+T15</f>
        <v>156</v>
      </c>
      <c r="X15" s="36">
        <f>W15*100/W12</f>
        <v>24.840764331210192</v>
      </c>
    </row>
    <row r="16" spans="1:24" s="138" customFormat="1" ht="11.1" customHeight="1" x14ac:dyDescent="0.25">
      <c r="C16" s="338"/>
      <c r="D16" s="42" t="s">
        <v>4</v>
      </c>
      <c r="E16" s="35">
        <v>19</v>
      </c>
      <c r="F16" s="36">
        <f>E16*100/E12</f>
        <v>21.111111111111111</v>
      </c>
      <c r="G16" s="35"/>
      <c r="H16" s="35">
        <v>9</v>
      </c>
      <c r="I16" s="36">
        <f>H16*100/H12</f>
        <v>10</v>
      </c>
      <c r="J16" s="35"/>
      <c r="K16" s="35">
        <v>16</v>
      </c>
      <c r="L16" s="36">
        <f>K16*100/K12</f>
        <v>17.777777777777779</v>
      </c>
      <c r="M16" s="35"/>
      <c r="N16" s="35">
        <v>7</v>
      </c>
      <c r="O16" s="36">
        <f>N16*100/N12</f>
        <v>7.7777777777777777</v>
      </c>
      <c r="P16" s="35"/>
      <c r="Q16" s="35">
        <v>4</v>
      </c>
      <c r="R16" s="36">
        <f>Q16*100/Q12</f>
        <v>2.3809523809523809</v>
      </c>
      <c r="S16" s="35"/>
      <c r="T16" s="35">
        <v>3</v>
      </c>
      <c r="U16" s="36">
        <f>T16*100/T12</f>
        <v>3</v>
      </c>
      <c r="V16" s="36"/>
      <c r="W16" s="35">
        <f t="shared" si="0"/>
        <v>58</v>
      </c>
      <c r="X16" s="36">
        <f>W16*100/W12</f>
        <v>9.2356687898089174</v>
      </c>
    </row>
    <row r="17" spans="3:26" s="138" customFormat="1" ht="11.1" hidden="1" customHeight="1" x14ac:dyDescent="0.25">
      <c r="C17" s="338"/>
      <c r="D17" s="42" t="s">
        <v>275</v>
      </c>
      <c r="E17" s="35"/>
      <c r="F17" s="36">
        <f>E17*100/E13</f>
        <v>0</v>
      </c>
      <c r="G17" s="35"/>
      <c r="H17" s="35"/>
      <c r="I17" s="36">
        <f>H17*100/H13</f>
        <v>0</v>
      </c>
      <c r="J17" s="35"/>
      <c r="K17" s="35"/>
      <c r="L17" s="36"/>
      <c r="M17" s="35"/>
      <c r="N17" s="35"/>
      <c r="O17" s="36"/>
      <c r="P17" s="35"/>
      <c r="Q17" s="35"/>
      <c r="R17" s="36"/>
      <c r="S17" s="35"/>
      <c r="T17" s="35"/>
      <c r="U17" s="36"/>
      <c r="V17" s="36"/>
      <c r="W17" s="35">
        <f t="shared" si="0"/>
        <v>0</v>
      </c>
      <c r="X17" s="36"/>
    </row>
    <row r="18" spans="3:26" s="138" customFormat="1" ht="11.1" customHeight="1" x14ac:dyDescent="0.25">
      <c r="C18" s="338"/>
      <c r="D18" s="42" t="s">
        <v>146</v>
      </c>
      <c r="E18" s="36">
        <f>(E15+E13/2)</f>
        <v>52.5</v>
      </c>
      <c r="F18" s="36">
        <f>E18*100/E12</f>
        <v>58.333333333333336</v>
      </c>
      <c r="G18" s="35"/>
      <c r="H18" s="36">
        <f>(H15+H13/2)</f>
        <v>51.5</v>
      </c>
      <c r="I18" s="36">
        <f>H18*100/H12</f>
        <v>57.222222222222221</v>
      </c>
      <c r="J18" s="35"/>
      <c r="K18" s="36">
        <f>(K15+K13/2)</f>
        <v>47</v>
      </c>
      <c r="L18" s="36">
        <f>K18*100/K12</f>
        <v>52.222222222222221</v>
      </c>
      <c r="M18" s="35"/>
      <c r="N18" s="36">
        <f>(N15+N13/2)</f>
        <v>48</v>
      </c>
      <c r="O18" s="36">
        <f>N18*100/N12</f>
        <v>53.333333333333336</v>
      </c>
      <c r="P18" s="35"/>
      <c r="Q18" s="36">
        <f>(Q15+Q13/2)</f>
        <v>97.5</v>
      </c>
      <c r="R18" s="36">
        <f>Q18*100/Q12</f>
        <v>58.035714285714285</v>
      </c>
      <c r="S18" s="35"/>
      <c r="T18" s="36">
        <f>(T15+T13/2)</f>
        <v>66.5</v>
      </c>
      <c r="U18" s="36">
        <f>T18*100/T12</f>
        <v>66.5</v>
      </c>
      <c r="V18" s="36"/>
      <c r="W18" s="35">
        <f t="shared" si="0"/>
        <v>363</v>
      </c>
      <c r="X18" s="36">
        <f>W18*100/W12</f>
        <v>57.802547770700635</v>
      </c>
    </row>
    <row r="19" spans="3:26" s="138" customFormat="1" ht="11.1" customHeight="1" x14ac:dyDescent="0.25">
      <c r="C19" s="339"/>
      <c r="D19" s="42" t="s">
        <v>147</v>
      </c>
      <c r="E19" s="36">
        <f>(E16+E13/2)</f>
        <v>37.5</v>
      </c>
      <c r="F19" s="36">
        <f>E19*100/E12</f>
        <v>41.666666666666664</v>
      </c>
      <c r="G19" s="36"/>
      <c r="H19" s="36">
        <f>(H16+H13/2)</f>
        <v>38.5</v>
      </c>
      <c r="I19" s="36">
        <f>H19*100/H12</f>
        <v>42.777777777777779</v>
      </c>
      <c r="J19" s="36"/>
      <c r="K19" s="36">
        <f>(K16+K13/2)</f>
        <v>43</v>
      </c>
      <c r="L19" s="36">
        <f>K19*100/K12</f>
        <v>47.777777777777779</v>
      </c>
      <c r="M19" s="36"/>
      <c r="N19" s="36">
        <f>(N16+N13/2)</f>
        <v>42</v>
      </c>
      <c r="O19" s="36">
        <f>N19*100/N12</f>
        <v>46.666666666666664</v>
      </c>
      <c r="P19" s="36"/>
      <c r="Q19" s="36">
        <f>(Q16+Q13/2)</f>
        <v>70.5</v>
      </c>
      <c r="R19" s="36">
        <f>Q19*100/Q12</f>
        <v>41.964285714285715</v>
      </c>
      <c r="S19" s="36"/>
      <c r="T19" s="36">
        <f>(T16+T13/2)</f>
        <v>33.5</v>
      </c>
      <c r="U19" s="36">
        <f>T19*100/T12</f>
        <v>33.5</v>
      </c>
      <c r="V19" s="36"/>
      <c r="W19" s="35">
        <f t="shared" si="0"/>
        <v>265</v>
      </c>
      <c r="X19" s="36">
        <f>W19*100/W12</f>
        <v>42.197452229299365</v>
      </c>
    </row>
    <row r="20" spans="3:26" s="138" customFormat="1" ht="3" customHeight="1" x14ac:dyDescent="0.25">
      <c r="C20" s="114"/>
      <c r="D20" s="33"/>
      <c r="E20" s="35"/>
      <c r="F20" s="36"/>
      <c r="G20" s="35"/>
      <c r="H20" s="35"/>
      <c r="I20" s="36"/>
      <c r="J20" s="35"/>
      <c r="K20" s="35"/>
      <c r="L20" s="36"/>
      <c r="M20" s="35"/>
      <c r="N20" s="35"/>
      <c r="O20" s="36"/>
      <c r="P20" s="35"/>
      <c r="Q20" s="35"/>
      <c r="R20" s="36"/>
      <c r="S20" s="35"/>
      <c r="T20" s="35"/>
      <c r="U20" s="36"/>
      <c r="V20" s="36"/>
      <c r="W20" s="35"/>
      <c r="X20" s="36"/>
    </row>
    <row r="21" spans="3:26" s="138" customFormat="1" ht="11.1" customHeight="1" x14ac:dyDescent="0.25">
      <c r="C21" s="337" t="s">
        <v>96</v>
      </c>
      <c r="D21" s="33" t="s">
        <v>83</v>
      </c>
      <c r="E21" s="35">
        <v>16</v>
      </c>
      <c r="F21" s="36">
        <f>E21*100/E12</f>
        <v>17.777777777777779</v>
      </c>
      <c r="G21" s="35"/>
      <c r="H21" s="35">
        <v>33</v>
      </c>
      <c r="I21" s="36">
        <f>H21*100/H12</f>
        <v>36.666666666666664</v>
      </c>
      <c r="J21" s="35"/>
      <c r="K21" s="35">
        <v>25</v>
      </c>
      <c r="L21" s="36">
        <f>K21*100/K12</f>
        <v>27.777777777777779</v>
      </c>
      <c r="M21" s="35"/>
      <c r="N21" s="35">
        <v>45</v>
      </c>
      <c r="O21" s="36">
        <f>N21*100/N12</f>
        <v>50</v>
      </c>
      <c r="P21" s="35"/>
      <c r="Q21" s="35">
        <v>87</v>
      </c>
      <c r="R21" s="36">
        <f>Q21*100/Q12</f>
        <v>51.785714285714285</v>
      </c>
      <c r="S21" s="35"/>
      <c r="T21" s="35">
        <v>51</v>
      </c>
      <c r="U21" s="36">
        <f>T21*100/T12</f>
        <v>51</v>
      </c>
      <c r="V21" s="36"/>
      <c r="W21" s="35">
        <f t="shared" ref="W21:W32" si="1">E21+H21+K21+N21+Q21+T21</f>
        <v>257</v>
      </c>
      <c r="X21" s="36">
        <f>W21*100/W12</f>
        <v>40.923566878980893</v>
      </c>
    </row>
    <row r="22" spans="3:26" s="138" customFormat="1" ht="11.1" customHeight="1" x14ac:dyDescent="0.25">
      <c r="C22" s="338"/>
      <c r="D22" s="33" t="s">
        <v>84</v>
      </c>
      <c r="E22" s="35">
        <v>11</v>
      </c>
      <c r="F22" s="36">
        <f>E22*100/E12</f>
        <v>12.222222222222221</v>
      </c>
      <c r="G22" s="35"/>
      <c r="H22" s="35">
        <v>14</v>
      </c>
      <c r="I22" s="36">
        <f>H22*100/H12</f>
        <v>15.555555555555555</v>
      </c>
      <c r="J22" s="35"/>
      <c r="K22" s="35">
        <v>9</v>
      </c>
      <c r="L22" s="36">
        <f>K22*100/K12</f>
        <v>10</v>
      </c>
      <c r="M22" s="35"/>
      <c r="N22" s="35">
        <v>14</v>
      </c>
      <c r="O22" s="36">
        <f>N22*100/N12</f>
        <v>15.555555555555555</v>
      </c>
      <c r="P22" s="35"/>
      <c r="Q22" s="35">
        <v>16</v>
      </c>
      <c r="R22" s="36">
        <f>Q22*100/Q12</f>
        <v>9.5238095238095237</v>
      </c>
      <c r="S22" s="35"/>
      <c r="T22" s="35">
        <v>5</v>
      </c>
      <c r="U22" s="36">
        <f>T22*100/T12</f>
        <v>5</v>
      </c>
      <c r="V22" s="36"/>
      <c r="W22" s="35">
        <f t="shared" si="1"/>
        <v>69</v>
      </c>
      <c r="X22" s="36">
        <f>W22*100/W12</f>
        <v>10.987261146496815</v>
      </c>
    </row>
    <row r="23" spans="3:26" s="138" customFormat="1" ht="11.1" customHeight="1" x14ac:dyDescent="0.25">
      <c r="C23" s="338"/>
      <c r="D23" s="33" t="s">
        <v>99</v>
      </c>
      <c r="E23" s="35">
        <v>2</v>
      </c>
      <c r="F23" s="36">
        <f>E23*100/E12</f>
        <v>2.2222222222222223</v>
      </c>
      <c r="G23" s="35"/>
      <c r="H23" s="35">
        <v>0</v>
      </c>
      <c r="I23" s="36">
        <f>H23*100/H12</f>
        <v>0</v>
      </c>
      <c r="J23" s="35"/>
      <c r="K23" s="35">
        <v>0</v>
      </c>
      <c r="L23" s="36">
        <f>K23*100/K12</f>
        <v>0</v>
      </c>
      <c r="M23" s="35"/>
      <c r="N23" s="35">
        <v>0</v>
      </c>
      <c r="O23" s="36">
        <f>N23*100/N12</f>
        <v>0</v>
      </c>
      <c r="P23" s="35"/>
      <c r="Q23" s="35">
        <v>2</v>
      </c>
      <c r="R23" s="36">
        <f>Q23*100/Q12</f>
        <v>1.1904761904761905</v>
      </c>
      <c r="S23" s="35"/>
      <c r="T23" s="35">
        <v>2</v>
      </c>
      <c r="U23" s="36">
        <f>T23*100/T12</f>
        <v>2</v>
      </c>
      <c r="V23" s="36"/>
      <c r="W23" s="35">
        <f t="shared" si="1"/>
        <v>6</v>
      </c>
      <c r="X23" s="36">
        <f>W23*100/W12</f>
        <v>0.95541401273885351</v>
      </c>
    </row>
    <row r="24" spans="3:26" s="138" customFormat="1" ht="11.1" customHeight="1" x14ac:dyDescent="0.25">
      <c r="C24" s="338"/>
      <c r="D24" s="33" t="s">
        <v>115</v>
      </c>
      <c r="E24" s="35">
        <v>0</v>
      </c>
      <c r="F24" s="36">
        <f>E24*100/E12</f>
        <v>0</v>
      </c>
      <c r="G24" s="35"/>
      <c r="H24" s="35">
        <v>0</v>
      </c>
      <c r="I24" s="36">
        <f>H24*100/H12</f>
        <v>0</v>
      </c>
      <c r="J24" s="35"/>
      <c r="K24" s="35">
        <v>0</v>
      </c>
      <c r="L24" s="36">
        <f>K24*100/K12</f>
        <v>0</v>
      </c>
      <c r="M24" s="35"/>
      <c r="N24" s="35">
        <v>0</v>
      </c>
      <c r="O24" s="36">
        <f>N24*100/N12</f>
        <v>0</v>
      </c>
      <c r="P24" s="35"/>
      <c r="Q24" s="35">
        <v>0</v>
      </c>
      <c r="R24" s="36">
        <f>Q24*100/Q12</f>
        <v>0</v>
      </c>
      <c r="S24" s="35"/>
      <c r="T24" s="35">
        <v>0</v>
      </c>
      <c r="U24" s="36">
        <f>T24*100/T12</f>
        <v>0</v>
      </c>
      <c r="V24" s="36"/>
      <c r="W24" s="35">
        <f t="shared" si="1"/>
        <v>0</v>
      </c>
      <c r="X24" s="36">
        <f>W24*100/W12</f>
        <v>0</v>
      </c>
    </row>
    <row r="25" spans="3:26" s="138" customFormat="1" ht="11.1" customHeight="1" x14ac:dyDescent="0.25">
      <c r="C25" s="338"/>
      <c r="D25" s="33" t="s">
        <v>101</v>
      </c>
      <c r="E25" s="35">
        <v>8</v>
      </c>
      <c r="F25" s="36">
        <f>E25*100/E12</f>
        <v>8.8888888888888893</v>
      </c>
      <c r="G25" s="35"/>
      <c r="H25" s="35">
        <v>12</v>
      </c>
      <c r="I25" s="36">
        <f>H25*100/H12</f>
        <v>13.333333333333334</v>
      </c>
      <c r="J25" s="35"/>
      <c r="K25" s="35">
        <v>20</v>
      </c>
      <c r="L25" s="36">
        <f>K25*100/K12</f>
        <v>22.222222222222221</v>
      </c>
      <c r="M25" s="35"/>
      <c r="N25" s="35">
        <v>11</v>
      </c>
      <c r="O25" s="36">
        <f>N25*100/N12</f>
        <v>12.222222222222221</v>
      </c>
      <c r="P25" s="35"/>
      <c r="Q25" s="35">
        <v>28</v>
      </c>
      <c r="R25" s="36">
        <f>Q25*100/Q12</f>
        <v>16.666666666666668</v>
      </c>
      <c r="S25" s="35"/>
      <c r="T25" s="35">
        <v>3</v>
      </c>
      <c r="U25" s="36">
        <f>T25*100/T12</f>
        <v>3</v>
      </c>
      <c r="V25" s="36"/>
      <c r="W25" s="35">
        <f t="shared" si="1"/>
        <v>82</v>
      </c>
      <c r="X25" s="36">
        <f>W25*100/W12</f>
        <v>13.057324840764331</v>
      </c>
    </row>
    <row r="26" spans="3:26" s="138" customFormat="1" ht="11.1" customHeight="1" x14ac:dyDescent="0.25">
      <c r="C26" s="338"/>
      <c r="D26" s="33" t="s">
        <v>148</v>
      </c>
      <c r="E26" s="35">
        <v>19</v>
      </c>
      <c r="F26" s="36">
        <f>E26*100/E12</f>
        <v>21.111111111111111</v>
      </c>
      <c r="G26" s="35"/>
      <c r="H26" s="35">
        <v>17</v>
      </c>
      <c r="I26" s="36">
        <f>H26*100/H12</f>
        <v>18.888888888888889</v>
      </c>
      <c r="J26" s="35"/>
      <c r="K26" s="35">
        <v>27</v>
      </c>
      <c r="L26" s="36">
        <f>K26*100/K12</f>
        <v>30</v>
      </c>
      <c r="M26" s="35"/>
      <c r="N26" s="35">
        <v>11</v>
      </c>
      <c r="O26" s="36">
        <f>N26*100/N12</f>
        <v>12.222222222222221</v>
      </c>
      <c r="P26" s="35"/>
      <c r="Q26" s="35">
        <v>29</v>
      </c>
      <c r="R26" s="36">
        <f>Q26*100/Q12</f>
        <v>17.261904761904763</v>
      </c>
      <c r="S26" s="35"/>
      <c r="T26" s="35">
        <v>5</v>
      </c>
      <c r="U26" s="36">
        <f>T26*100/T12</f>
        <v>5</v>
      </c>
      <c r="V26" s="36"/>
      <c r="W26" s="35">
        <f t="shared" si="1"/>
        <v>108</v>
      </c>
      <c r="X26" s="36">
        <f>W26*100/W12</f>
        <v>17.197452229299362</v>
      </c>
    </row>
    <row r="27" spans="3:26" s="138" customFormat="1" ht="11.1" customHeight="1" x14ac:dyDescent="0.25">
      <c r="C27" s="338"/>
      <c r="D27" s="33" t="s">
        <v>82</v>
      </c>
      <c r="E27" s="35">
        <v>41</v>
      </c>
      <c r="F27" s="36">
        <f>E27*100/E12</f>
        <v>45.555555555555557</v>
      </c>
      <c r="G27" s="35"/>
      <c r="H27" s="35">
        <v>26</v>
      </c>
      <c r="I27" s="36">
        <f>H27*100/H12</f>
        <v>28.888888888888889</v>
      </c>
      <c r="J27" s="35"/>
      <c r="K27" s="35">
        <v>28</v>
      </c>
      <c r="L27" s="36">
        <f>K27*100/K12</f>
        <v>31.111111111111111</v>
      </c>
      <c r="M27" s="35"/>
      <c r="N27" s="35">
        <v>20</v>
      </c>
      <c r="O27" s="36">
        <f>N27*100/N12</f>
        <v>22.222222222222221</v>
      </c>
      <c r="P27" s="35"/>
      <c r="Q27" s="35">
        <v>33</v>
      </c>
      <c r="R27" s="36">
        <f>Q27*100/Q12</f>
        <v>19.642857142857142</v>
      </c>
      <c r="S27" s="35"/>
      <c r="T27" s="35">
        <v>37</v>
      </c>
      <c r="U27" s="36">
        <f>T27*100/T12</f>
        <v>37</v>
      </c>
      <c r="V27" s="36"/>
      <c r="W27" s="35">
        <f t="shared" si="1"/>
        <v>185</v>
      </c>
      <c r="X27" s="36">
        <f>W27*100/W12</f>
        <v>29.458598726114651</v>
      </c>
    </row>
    <row r="28" spans="3:26" s="138" customFormat="1" ht="11.1" customHeight="1" x14ac:dyDescent="0.25">
      <c r="C28" s="338"/>
      <c r="D28" s="33" t="s">
        <v>102</v>
      </c>
      <c r="E28" s="35">
        <v>11</v>
      </c>
      <c r="F28" s="36">
        <f>E28*100/E12</f>
        <v>12.222222222222221</v>
      </c>
      <c r="G28" s="35"/>
      <c r="H28" s="35">
        <v>5</v>
      </c>
      <c r="I28" s="36">
        <f>H28*100/H12</f>
        <v>5.5555555555555554</v>
      </c>
      <c r="J28" s="35"/>
      <c r="K28" s="35">
        <v>7</v>
      </c>
      <c r="L28" s="36">
        <f>K28*100/K12</f>
        <v>7.7777777777777777</v>
      </c>
      <c r="M28" s="35"/>
      <c r="N28" s="35">
        <v>0</v>
      </c>
      <c r="O28" s="36">
        <f>N28*100/N12</f>
        <v>0</v>
      </c>
      <c r="P28" s="35"/>
      <c r="Q28" s="35">
        <v>1</v>
      </c>
      <c r="R28" s="36">
        <f>Q28*100/Q12</f>
        <v>0.59523809523809523</v>
      </c>
      <c r="S28" s="35"/>
      <c r="T28" s="35">
        <v>2</v>
      </c>
      <c r="U28" s="36">
        <f>T28*100/T12</f>
        <v>2</v>
      </c>
      <c r="V28" s="36"/>
      <c r="W28" s="35">
        <f t="shared" si="1"/>
        <v>26</v>
      </c>
      <c r="X28" s="36">
        <f>W28*100/W12</f>
        <v>4.1401273885350323</v>
      </c>
    </row>
    <row r="29" spans="3:26" s="138" customFormat="1" ht="11.1" customHeight="1" x14ac:dyDescent="0.25">
      <c r="C29" s="338"/>
      <c r="D29" s="33" t="s">
        <v>85</v>
      </c>
      <c r="E29" s="35">
        <v>0</v>
      </c>
      <c r="F29" s="36">
        <f>E29*100/E12</f>
        <v>0</v>
      </c>
      <c r="G29" s="35"/>
      <c r="H29" s="35">
        <v>0</v>
      </c>
      <c r="I29" s="36">
        <f>H29*100/H12</f>
        <v>0</v>
      </c>
      <c r="J29" s="35"/>
      <c r="K29" s="35">
        <v>1</v>
      </c>
      <c r="L29" s="36">
        <f>K29*100/K12</f>
        <v>1.1111111111111112</v>
      </c>
      <c r="M29" s="35"/>
      <c r="N29" s="35">
        <v>0</v>
      </c>
      <c r="O29" s="36">
        <f>N29*100/N12</f>
        <v>0</v>
      </c>
      <c r="P29" s="35"/>
      <c r="Q29" s="35">
        <v>0</v>
      </c>
      <c r="R29" s="36">
        <f>Q29*100/Q12</f>
        <v>0</v>
      </c>
      <c r="S29" s="35"/>
      <c r="T29" s="35">
        <v>0</v>
      </c>
      <c r="U29" s="36">
        <f>T29*100/T12</f>
        <v>0</v>
      </c>
      <c r="V29" s="36"/>
      <c r="W29" s="35">
        <f t="shared" si="1"/>
        <v>1</v>
      </c>
      <c r="X29" s="36">
        <f>W29*100/W12</f>
        <v>0.15923566878980891</v>
      </c>
    </row>
    <row r="30" spans="3:26" s="138" customFormat="1" ht="11.1" customHeight="1" x14ac:dyDescent="0.25">
      <c r="C30" s="338"/>
      <c r="D30" s="33" t="s">
        <v>116</v>
      </c>
      <c r="E30" s="35">
        <v>0</v>
      </c>
      <c r="F30" s="36">
        <f>E30*100/E12</f>
        <v>0</v>
      </c>
      <c r="G30" s="35"/>
      <c r="H30" s="35">
        <v>0</v>
      </c>
      <c r="I30" s="36">
        <f>H30*100/H12</f>
        <v>0</v>
      </c>
      <c r="J30" s="35"/>
      <c r="K30" s="35">
        <v>0</v>
      </c>
      <c r="L30" s="36">
        <f>K30*100/K12</f>
        <v>0</v>
      </c>
      <c r="M30" s="35"/>
      <c r="N30" s="35">
        <v>0</v>
      </c>
      <c r="O30" s="36">
        <f>N30*100/N12</f>
        <v>0</v>
      </c>
      <c r="P30" s="35"/>
      <c r="Q30" s="35">
        <v>0</v>
      </c>
      <c r="R30" s="36">
        <f>Q30*100/Q12</f>
        <v>0</v>
      </c>
      <c r="S30" s="35"/>
      <c r="T30" s="35">
        <v>0</v>
      </c>
      <c r="U30" s="36">
        <f>T30*100/T12</f>
        <v>0</v>
      </c>
      <c r="V30" s="36"/>
      <c r="W30" s="35">
        <f t="shared" si="1"/>
        <v>0</v>
      </c>
      <c r="X30" s="36">
        <f>W30*100/W12</f>
        <v>0</v>
      </c>
    </row>
    <row r="31" spans="3:26" s="138" customFormat="1" ht="11.1" customHeight="1" x14ac:dyDescent="0.25">
      <c r="C31" s="339"/>
      <c r="D31" s="33" t="s">
        <v>94</v>
      </c>
      <c r="E31" s="35">
        <v>1</v>
      </c>
      <c r="F31" s="36">
        <f>E31*100/E12</f>
        <v>1.1111111111111112</v>
      </c>
      <c r="G31" s="35"/>
      <c r="H31" s="35">
        <v>0</v>
      </c>
      <c r="I31" s="36">
        <f>H31*100/H12</f>
        <v>0</v>
      </c>
      <c r="J31" s="35"/>
      <c r="K31" s="35">
        <v>0</v>
      </c>
      <c r="L31" s="36">
        <f>K31*100/K12</f>
        <v>0</v>
      </c>
      <c r="M31" s="35"/>
      <c r="N31" s="35">
        <v>0</v>
      </c>
      <c r="O31" s="36">
        <f>N31*100/N12</f>
        <v>0</v>
      </c>
      <c r="P31" s="35"/>
      <c r="Q31" s="35">
        <v>1</v>
      </c>
      <c r="R31" s="36">
        <f>Q31*100/Q12</f>
        <v>0.59523809523809523</v>
      </c>
      <c r="S31" s="35"/>
      <c r="T31" s="35">
        <v>0</v>
      </c>
      <c r="U31" s="36">
        <f>T31*100/T12</f>
        <v>0</v>
      </c>
      <c r="V31" s="36"/>
      <c r="W31" s="35">
        <f t="shared" si="1"/>
        <v>2</v>
      </c>
      <c r="X31" s="36">
        <f>W31*100/W12</f>
        <v>0.31847133757961782</v>
      </c>
      <c r="Y31" s="140"/>
      <c r="Z31" s="139"/>
    </row>
    <row r="32" spans="3:26" s="138" customFormat="1" ht="11.1" customHeight="1" x14ac:dyDescent="0.25">
      <c r="C32" s="141"/>
      <c r="D32" s="33" t="s">
        <v>163</v>
      </c>
      <c r="E32" s="35">
        <v>0</v>
      </c>
      <c r="F32" s="36">
        <f>E32*100/E12</f>
        <v>0</v>
      </c>
      <c r="G32" s="35"/>
      <c r="H32" s="35">
        <v>0</v>
      </c>
      <c r="I32" s="36">
        <f>H32*100/H12</f>
        <v>0</v>
      </c>
      <c r="J32" s="35"/>
      <c r="K32" s="35">
        <v>0</v>
      </c>
      <c r="L32" s="36">
        <f>K32*100/K12</f>
        <v>0</v>
      </c>
      <c r="M32" s="35"/>
      <c r="N32" s="35">
        <v>0</v>
      </c>
      <c r="O32" s="36">
        <f>N32*100/N12</f>
        <v>0</v>
      </c>
      <c r="P32" s="35"/>
      <c r="Q32" s="35">
        <v>0</v>
      </c>
      <c r="R32" s="36">
        <f>Q32*100/Q12</f>
        <v>0</v>
      </c>
      <c r="S32" s="35"/>
      <c r="T32" s="35">
        <v>0</v>
      </c>
      <c r="U32" s="36">
        <f>T32*100/T12</f>
        <v>0</v>
      </c>
      <c r="V32" s="36"/>
      <c r="W32" s="35">
        <f t="shared" si="1"/>
        <v>0</v>
      </c>
      <c r="X32" s="36">
        <f>W32*100/W12</f>
        <v>0</v>
      </c>
      <c r="Y32" s="142"/>
      <c r="Z32" s="142"/>
    </row>
    <row r="33" spans="3:26" s="138" customFormat="1" ht="11.1" customHeight="1" x14ac:dyDescent="0.25">
      <c r="C33" s="141"/>
      <c r="D33" s="33" t="s">
        <v>145</v>
      </c>
      <c r="E33" s="35">
        <v>0</v>
      </c>
      <c r="F33" s="36">
        <f>E33*100/E12</f>
        <v>0</v>
      </c>
      <c r="G33" s="35"/>
      <c r="H33" s="35">
        <v>0</v>
      </c>
      <c r="I33" s="36">
        <f>H33*100/H12</f>
        <v>0</v>
      </c>
      <c r="J33" s="35"/>
      <c r="K33" s="35">
        <v>0</v>
      </c>
      <c r="L33" s="36">
        <f>K33*100/K12</f>
        <v>0</v>
      </c>
      <c r="M33" s="35"/>
      <c r="N33" s="35">
        <v>0</v>
      </c>
      <c r="O33" s="36">
        <f>N33*100/N12</f>
        <v>0</v>
      </c>
      <c r="P33" s="35"/>
      <c r="Q33" s="35">
        <v>0</v>
      </c>
      <c r="R33" s="36">
        <f>Q33*100/Q12</f>
        <v>0</v>
      </c>
      <c r="S33" s="35"/>
      <c r="T33" s="35">
        <v>0</v>
      </c>
      <c r="U33" s="36">
        <f>T33*100/T12</f>
        <v>0</v>
      </c>
      <c r="V33" s="36"/>
      <c r="W33" s="35">
        <f>E33+H33+K33+N33+Q33+T33</f>
        <v>0</v>
      </c>
      <c r="X33" s="36">
        <f>W33*100/W12</f>
        <v>0</v>
      </c>
      <c r="Y33" s="142"/>
      <c r="Z33" s="142"/>
    </row>
    <row r="34" spans="3:26" s="138" customFormat="1" ht="3" customHeight="1" x14ac:dyDescent="0.25">
      <c r="C34" s="143"/>
      <c r="D34" s="33"/>
      <c r="E34" s="35"/>
      <c r="F34" s="36"/>
      <c r="G34" s="35"/>
      <c r="H34" s="35"/>
      <c r="I34" s="36"/>
      <c r="J34" s="35"/>
      <c r="K34" s="35"/>
      <c r="L34" s="36"/>
      <c r="M34" s="35"/>
      <c r="N34" s="35"/>
      <c r="O34" s="36"/>
      <c r="P34" s="35"/>
      <c r="Q34" s="35"/>
      <c r="R34" s="36"/>
      <c r="S34" s="35"/>
      <c r="T34" s="35"/>
      <c r="U34" s="36"/>
      <c r="V34" s="36"/>
      <c r="W34" s="35"/>
      <c r="X34" s="36"/>
      <c r="Y34" s="142"/>
      <c r="Z34" s="142"/>
    </row>
    <row r="35" spans="3:26" s="138" customFormat="1" ht="11.1" customHeight="1" x14ac:dyDescent="0.25">
      <c r="C35" s="334" t="s">
        <v>97</v>
      </c>
      <c r="D35" s="52" t="s">
        <v>98</v>
      </c>
      <c r="E35" s="34">
        <v>69.283333333333331</v>
      </c>
      <c r="F35" s="34"/>
      <c r="G35" s="34"/>
      <c r="H35" s="34">
        <v>60.85</v>
      </c>
      <c r="I35" s="34"/>
      <c r="J35" s="34"/>
      <c r="K35" s="34">
        <v>62.594444444444441</v>
      </c>
      <c r="L35" s="34"/>
      <c r="M35" s="34"/>
      <c r="N35" s="34">
        <v>57.161111111111111</v>
      </c>
      <c r="O35" s="34"/>
      <c r="P35" s="34"/>
      <c r="Q35" s="34">
        <v>68.68452380952381</v>
      </c>
      <c r="R35" s="34"/>
      <c r="S35" s="34"/>
      <c r="T35" s="34">
        <v>75.58</v>
      </c>
      <c r="U35" s="34"/>
      <c r="V35" s="34"/>
      <c r="W35" s="36">
        <f>(E35*E12 + H35*H12 + K35*K12 + N35*N12 + Q35 *Q12 + T35*T12)/W12</f>
        <v>66.221337579617838</v>
      </c>
      <c r="X35" s="34"/>
      <c r="Y35" s="142"/>
      <c r="Z35" s="142"/>
    </row>
    <row r="36" spans="3:26" s="138" customFormat="1" ht="11.1" customHeight="1" x14ac:dyDescent="0.25">
      <c r="C36" s="335"/>
      <c r="D36" s="52" t="s">
        <v>164</v>
      </c>
      <c r="E36" s="77">
        <v>1.1924537037037037</v>
      </c>
      <c r="F36" s="36"/>
      <c r="G36" s="36"/>
      <c r="H36" s="77">
        <v>1.1690277777777778</v>
      </c>
      <c r="I36" s="36"/>
      <c r="J36" s="36"/>
      <c r="K36" s="77">
        <v>1.1738734567901234</v>
      </c>
      <c r="L36" s="36"/>
      <c r="M36" s="36"/>
      <c r="N36" s="77">
        <v>1.6587808641975308</v>
      </c>
      <c r="O36" s="36"/>
      <c r="P36" s="36"/>
      <c r="Q36" s="77">
        <v>3.381580687830688</v>
      </c>
      <c r="R36" s="36"/>
      <c r="S36" s="36"/>
      <c r="T36" s="77">
        <v>3.2499338624338625</v>
      </c>
      <c r="U36" s="36"/>
      <c r="V36" s="36"/>
      <c r="W36" s="35">
        <f>(E36*E12 + H36*H12 + K36*K12 + N36*N12 + Q36*Q12 + T36*T12)/W12</f>
        <v>2.1665145923903886</v>
      </c>
      <c r="X36" s="36"/>
      <c r="Y36" s="142"/>
      <c r="Z36" s="142"/>
    </row>
    <row r="37" spans="3:26" s="138" customFormat="1" ht="11.1" customHeight="1" x14ac:dyDescent="0.25">
      <c r="C37" s="335"/>
      <c r="D37" s="52" t="s">
        <v>136</v>
      </c>
      <c r="E37" s="132">
        <v>1.086111111111111</v>
      </c>
      <c r="F37" s="36">
        <f>E37*100/E36</f>
        <v>91.082035951391845</v>
      </c>
      <c r="G37" s="35"/>
      <c r="H37" s="132">
        <v>1.0024999999999999</v>
      </c>
      <c r="I37" s="36">
        <f>H37*100/H36</f>
        <v>85.755019603184039</v>
      </c>
      <c r="J37" s="35"/>
      <c r="K37" s="132">
        <v>1.0030555555555556</v>
      </c>
      <c r="L37" s="36">
        <f>K37*100/K36</f>
        <v>85.448354739900353</v>
      </c>
      <c r="M37" s="35"/>
      <c r="N37" s="132">
        <v>1.3791666666666667</v>
      </c>
      <c r="O37" s="36">
        <f>N37*100/N36</f>
        <v>83.143391416796135</v>
      </c>
      <c r="P37" s="35"/>
      <c r="Q37" s="132">
        <v>2.8944444444444444</v>
      </c>
      <c r="R37" s="36">
        <f>Q37*100/Q36</f>
        <v>85.594422006864917</v>
      </c>
      <c r="S37" s="35"/>
      <c r="T37" s="132">
        <v>3.1302777777777777</v>
      </c>
      <c r="U37" s="36">
        <f>T37*100/T36</f>
        <v>96.318199393557052</v>
      </c>
      <c r="V37" s="36"/>
      <c r="W37" s="77">
        <f>(E37*E12 + H37*H12 + K37*K12 + N37*N12 + Q37*Q12 + T37*T12)/W12</f>
        <v>1.9134863765038925</v>
      </c>
      <c r="X37" s="36">
        <f>W37*100/W36</f>
        <v>88.320954921087264</v>
      </c>
      <c r="Y37" s="142"/>
      <c r="Z37" s="142"/>
    </row>
    <row r="38" spans="3:26" s="138" customFormat="1" ht="11.1" customHeight="1" x14ac:dyDescent="0.25">
      <c r="C38" s="336"/>
      <c r="D38" s="53" t="s">
        <v>137</v>
      </c>
      <c r="E38" s="78">
        <f>E36-E37</f>
        <v>0.10634259259259271</v>
      </c>
      <c r="F38" s="57">
        <f>E38*100/E36</f>
        <v>8.9179640486081535</v>
      </c>
      <c r="G38" s="55"/>
      <c r="H38" s="78">
        <f>H36-H37</f>
        <v>0.16652777777777783</v>
      </c>
      <c r="I38" s="57">
        <f>H38*100/H36</f>
        <v>14.244980396815972</v>
      </c>
      <c r="J38" s="40"/>
      <c r="K38" s="78">
        <f>K36-K37</f>
        <v>0.17081790123456786</v>
      </c>
      <c r="L38" s="57">
        <f>K38*100/K36</f>
        <v>14.551645260099644</v>
      </c>
      <c r="M38" s="55"/>
      <c r="N38" s="78">
        <f>N36-N37</f>
        <v>0.27961419753086414</v>
      </c>
      <c r="O38" s="57">
        <f>N38*100/N36</f>
        <v>16.856608583203862</v>
      </c>
      <c r="P38" s="78"/>
      <c r="Q38" s="78">
        <f>Q36-Q37</f>
        <v>0.48713624338624362</v>
      </c>
      <c r="R38" s="57">
        <f>Q38*100/Q36</f>
        <v>14.405577993135084</v>
      </c>
      <c r="S38" s="55"/>
      <c r="T38" s="78">
        <f>T36-T37</f>
        <v>0.11965608465608479</v>
      </c>
      <c r="U38" s="57">
        <f>T38*100/T36</f>
        <v>3.6818006064429518</v>
      </c>
      <c r="V38" s="57"/>
      <c r="W38" s="78">
        <f>W36-W37</f>
        <v>0.25302821588649604</v>
      </c>
      <c r="X38" s="57">
        <f>W38*100/W36</f>
        <v>11.679045078912738</v>
      </c>
      <c r="Y38" s="142"/>
      <c r="Z38" s="142"/>
    </row>
    <row r="39" spans="3:26" s="138" customFormat="1" ht="2.1" customHeight="1" x14ac:dyDescent="0.25">
      <c r="C39" s="144"/>
      <c r="D39" s="58"/>
      <c r="E39" s="59"/>
      <c r="F39" s="60"/>
      <c r="G39" s="59"/>
      <c r="H39" s="59"/>
      <c r="I39" s="60"/>
      <c r="J39" s="59"/>
      <c r="K39" s="59"/>
      <c r="L39" s="60"/>
      <c r="M39" s="59"/>
      <c r="N39" s="59"/>
      <c r="O39" s="60"/>
      <c r="P39" s="59"/>
      <c r="Q39" s="59"/>
      <c r="R39" s="60"/>
      <c r="S39" s="59"/>
      <c r="T39" s="59"/>
      <c r="U39" s="60"/>
      <c r="V39" s="60"/>
      <c r="W39" s="59"/>
      <c r="X39" s="60"/>
      <c r="Y39" s="142"/>
      <c r="Z39" s="142"/>
    </row>
    <row r="40" spans="3:26" s="138" customFormat="1" ht="11.4" customHeight="1" x14ac:dyDescent="0.25">
      <c r="C40" s="145"/>
      <c r="D40" s="33"/>
      <c r="E40" s="33">
        <f>SUM(E21:E33)-E25-E28-E12</f>
        <v>0</v>
      </c>
      <c r="F40" s="33">
        <f>SUM(F21:F33)-F25-F28-F12</f>
        <v>100</v>
      </c>
      <c r="G40" s="33"/>
      <c r="H40" s="33">
        <f>SUM(H21:H33)-H25-H28-H12</f>
        <v>0</v>
      </c>
      <c r="I40" s="33">
        <f>SUM(I21:I31)-I25-I28-I12</f>
        <v>100</v>
      </c>
      <c r="J40" s="33"/>
      <c r="K40" s="33">
        <f>SUM(K21:K33)-K25-K28-K12</f>
        <v>0</v>
      </c>
      <c r="L40" s="33">
        <f>SUM(L21:L33)-L25-L28-L12</f>
        <v>100</v>
      </c>
      <c r="M40" s="33"/>
      <c r="N40" s="33">
        <f>SUM(N21:N33)-N25-N28-N12</f>
        <v>0</v>
      </c>
      <c r="O40" s="33">
        <f>SUM(O21:O33)-O25-O28-O12</f>
        <v>100</v>
      </c>
      <c r="P40" s="33"/>
      <c r="Q40" s="33">
        <f>SUM(Q21:Q33)-Q25-Q28-Q12</f>
        <v>0</v>
      </c>
      <c r="R40" s="33">
        <f>SUM(R21:R33)-R25-R28-R12</f>
        <v>100</v>
      </c>
      <c r="S40" s="33"/>
      <c r="T40" s="33">
        <f>SUM(T21:T33)-T25-T28-T12</f>
        <v>0</v>
      </c>
      <c r="U40" s="33">
        <f>SUM(U21:U33)-U25-U28-U12</f>
        <v>100</v>
      </c>
      <c r="V40" s="34"/>
      <c r="W40" s="33">
        <f>SUM(W21:W33)-W25-W28-W12</f>
        <v>0</v>
      </c>
      <c r="X40" s="33">
        <f>SUM(X21:X33)-X25-X28-X12</f>
        <v>100</v>
      </c>
      <c r="Y40" s="142"/>
      <c r="Z40" s="142"/>
    </row>
  </sheetData>
  <mergeCells count="11">
    <mergeCell ref="W9:X9"/>
    <mergeCell ref="E9:F9"/>
    <mergeCell ref="H9:I9"/>
    <mergeCell ref="K9:L9"/>
    <mergeCell ref="Q9:R9"/>
    <mergeCell ref="N9:O9"/>
    <mergeCell ref="C35:C38"/>
    <mergeCell ref="C13:C19"/>
    <mergeCell ref="C21:C31"/>
    <mergeCell ref="C9:D10"/>
    <mergeCell ref="T9:U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92"/>
  <sheetViews>
    <sheetView topLeftCell="A57" zoomScale="154" zoomScaleNormal="154" workbookViewId="0">
      <selection activeCell="A76" sqref="A76"/>
    </sheetView>
  </sheetViews>
  <sheetFormatPr defaultColWidth="9.109375" defaultRowHeight="12" x14ac:dyDescent="0.25"/>
  <cols>
    <col min="1" max="1" width="1.6640625" style="114" customWidth="1"/>
    <col min="2" max="2" width="10.6640625" style="33" customWidth="1"/>
    <col min="3" max="3" width="1.6640625" style="33" customWidth="1"/>
    <col min="4" max="4" width="2.6640625" style="98" customWidth="1"/>
    <col min="5" max="5" width="20.6640625" style="104" customWidth="1"/>
    <col min="6" max="6" width="4.44140625" style="33" customWidth="1"/>
    <col min="7" max="7" width="4" style="33" customWidth="1"/>
    <col min="8" max="8" width="1.6640625" style="96" customWidth="1"/>
    <col min="9" max="9" width="4.6640625" style="34" customWidth="1"/>
    <col min="10" max="10" width="6.33203125" style="110" customWidth="1"/>
    <col min="11" max="11" width="4.6640625" style="105" hidden="1" customWidth="1"/>
    <col min="12" max="12" width="0.88671875" style="106" customWidth="1"/>
    <col min="13" max="13" width="3.6640625" style="106" customWidth="1"/>
    <col min="14" max="14" width="3.6640625" style="107" customWidth="1"/>
    <col min="15" max="22" width="3.6640625" style="97" customWidth="1"/>
    <col min="23" max="23" width="4.6640625" style="97" customWidth="1"/>
    <col min="24" max="24" width="4.6640625" style="106" customWidth="1"/>
    <col min="25" max="25" width="8.6640625" style="110" customWidth="1"/>
    <col min="26" max="26" width="4.6640625" style="97" customWidth="1"/>
    <col min="27" max="28" width="4.6640625" style="33" customWidth="1"/>
    <col min="29" max="29" width="2.33203125" style="33" customWidth="1"/>
    <col min="30" max="30" width="13.6640625" style="33" customWidth="1"/>
    <col min="31" max="32" width="4.33203125" style="33" customWidth="1"/>
    <col min="33" max="33" width="4.6640625" style="33" customWidth="1"/>
    <col min="34" max="34" width="8.6640625" style="33" customWidth="1"/>
    <col min="35" max="35" width="16.6640625" style="33" customWidth="1"/>
    <col min="36" max="36" width="13.33203125" style="33" customWidth="1"/>
    <col min="37" max="37" width="0.88671875" style="33" customWidth="1"/>
    <col min="38" max="38" width="16.6640625" style="33" customWidth="1"/>
    <col min="39" max="39" width="22.6640625" style="108" customWidth="1"/>
    <col min="40" max="40" width="3.33203125" style="108" customWidth="1"/>
    <col min="41" max="41" width="23.33203125" style="108" customWidth="1"/>
    <col min="42" max="42" width="33.33203125" style="109" customWidth="1"/>
    <col min="43" max="43" width="3.33203125" style="110" customWidth="1"/>
    <col min="44" max="44" width="20.6640625" style="110" customWidth="1"/>
    <col min="45" max="45" width="2.6640625" style="110" customWidth="1"/>
    <col min="46" max="46" width="10.33203125" style="110" customWidth="1"/>
    <col min="47" max="47" width="3.6640625" style="33" customWidth="1"/>
    <col min="48" max="48" width="21.6640625" style="111" customWidth="1"/>
    <col min="49" max="49" width="26.6640625" style="111" customWidth="1"/>
    <col min="50" max="50" width="3.6640625" style="33" hidden="1" customWidth="1"/>
    <col min="51" max="51" width="12.6640625" style="111" hidden="1" customWidth="1"/>
    <col min="52" max="52" width="3.6640625" style="112" customWidth="1"/>
    <col min="53" max="53" width="7.33203125" style="113" customWidth="1"/>
    <col min="54" max="54" width="9.109375" style="114"/>
    <col min="55" max="55" width="9.109375" style="33"/>
    <col min="56" max="56" width="3.6640625" style="33" hidden="1" customWidth="1"/>
    <col min="57" max="60" width="3.6640625" style="33" customWidth="1"/>
    <col min="61" max="16384" width="9.109375" style="114"/>
  </cols>
  <sheetData>
    <row r="1" spans="1:60" ht="17.399999999999999" x14ac:dyDescent="0.3">
      <c r="A1" s="102" t="s">
        <v>346</v>
      </c>
      <c r="B1" s="103"/>
      <c r="C1" s="103"/>
    </row>
    <row r="2" spans="1:60" ht="17.399999999999999" x14ac:dyDescent="0.3">
      <c r="A2" s="102"/>
      <c r="B2" s="103"/>
      <c r="C2" s="103"/>
    </row>
    <row r="3" spans="1:60" ht="17.399999999999999" x14ac:dyDescent="0.3">
      <c r="A3" s="102"/>
      <c r="B3" s="103"/>
      <c r="C3" s="103"/>
    </row>
    <row r="4" spans="1:60" s="166" customFormat="1" ht="11.4" customHeight="1" x14ac:dyDescent="0.25">
      <c r="B4" s="116" t="s">
        <v>345</v>
      </c>
      <c r="C4" s="103"/>
      <c r="D4" s="201" t="s">
        <v>0</v>
      </c>
      <c r="E4" s="202" t="s">
        <v>6</v>
      </c>
      <c r="F4" s="214" t="s">
        <v>167</v>
      </c>
      <c r="G4" s="215" t="s">
        <v>489</v>
      </c>
      <c r="H4" s="217" t="s">
        <v>166</v>
      </c>
      <c r="I4" s="218" t="s">
        <v>504</v>
      </c>
      <c r="J4" s="216" t="s">
        <v>305</v>
      </c>
      <c r="K4" s="219" t="s">
        <v>505</v>
      </c>
      <c r="L4" s="219"/>
      <c r="M4" s="173" t="s">
        <v>175</v>
      </c>
      <c r="N4" s="168" t="s">
        <v>159</v>
      </c>
      <c r="O4" s="168" t="s">
        <v>124</v>
      </c>
      <c r="P4" s="168" t="s">
        <v>114</v>
      </c>
      <c r="Q4" s="168" t="s">
        <v>296</v>
      </c>
      <c r="R4" s="168" t="s">
        <v>173</v>
      </c>
      <c r="S4" s="168" t="s">
        <v>321</v>
      </c>
      <c r="T4" s="168" t="s">
        <v>69</v>
      </c>
      <c r="U4" s="168" t="s">
        <v>139</v>
      </c>
      <c r="V4" s="168" t="s">
        <v>325</v>
      </c>
      <c r="X4" s="245"/>
      <c r="Y4" s="162"/>
      <c r="Z4" s="176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60"/>
      <c r="AN4" s="160"/>
      <c r="AO4" s="160"/>
      <c r="AP4" s="161"/>
      <c r="AQ4" s="162"/>
      <c r="AR4" s="162"/>
      <c r="AS4" s="162"/>
      <c r="AT4" s="162"/>
      <c r="AU4" s="103"/>
      <c r="AV4" s="163"/>
      <c r="AW4" s="163"/>
      <c r="AX4" s="103"/>
      <c r="AY4" s="163"/>
      <c r="AZ4" s="164"/>
      <c r="BA4" s="165"/>
      <c r="BC4" s="103"/>
      <c r="BD4" s="103"/>
      <c r="BE4" s="103"/>
      <c r="BF4" s="103"/>
      <c r="BG4" s="103"/>
      <c r="BH4" s="103"/>
    </row>
    <row r="5" spans="1:60" ht="11.4" customHeight="1" x14ac:dyDescent="0.25">
      <c r="B5" s="114"/>
      <c r="D5" s="157">
        <v>1</v>
      </c>
      <c r="E5" s="117" t="s">
        <v>334</v>
      </c>
      <c r="F5" s="35">
        <v>3292</v>
      </c>
      <c r="G5" s="36">
        <v>12</v>
      </c>
      <c r="H5" s="212">
        <v>0</v>
      </c>
      <c r="I5" s="118" t="s">
        <v>490</v>
      </c>
      <c r="J5" s="77">
        <v>93</v>
      </c>
      <c r="K5" s="35">
        <v>81</v>
      </c>
      <c r="L5" s="35"/>
      <c r="M5" s="213"/>
      <c r="N5" s="122" t="s">
        <v>491</v>
      </c>
      <c r="O5" s="122" t="s">
        <v>492</v>
      </c>
      <c r="P5" s="122" t="s">
        <v>493</v>
      </c>
      <c r="Q5" s="122" t="s">
        <v>494</v>
      </c>
      <c r="R5" s="122" t="s">
        <v>493</v>
      </c>
      <c r="S5" s="122" t="s">
        <v>492</v>
      </c>
      <c r="T5" s="122" t="s">
        <v>493</v>
      </c>
      <c r="U5" s="122" t="s">
        <v>495</v>
      </c>
      <c r="V5" s="122" t="s">
        <v>495</v>
      </c>
      <c r="W5" s="114"/>
    </row>
    <row r="6" spans="1:60" ht="11.4" customHeight="1" x14ac:dyDescent="0.25">
      <c r="D6" s="98">
        <v>2</v>
      </c>
      <c r="E6" s="104" t="s">
        <v>336</v>
      </c>
      <c r="F6" s="33">
        <v>3269</v>
      </c>
      <c r="G6" s="34">
        <v>11.5</v>
      </c>
      <c r="H6" s="208">
        <v>0</v>
      </c>
      <c r="I6" s="96" t="s">
        <v>496</v>
      </c>
      <c r="J6" s="110">
        <v>94.5</v>
      </c>
      <c r="K6" s="33">
        <v>85</v>
      </c>
      <c r="L6" s="33"/>
      <c r="M6" s="97" t="s">
        <v>492</v>
      </c>
      <c r="N6" s="209"/>
      <c r="O6" s="97" t="s">
        <v>493</v>
      </c>
      <c r="P6" s="97" t="s">
        <v>497</v>
      </c>
      <c r="Q6" s="97" t="s">
        <v>498</v>
      </c>
      <c r="R6" s="97" t="s">
        <v>498</v>
      </c>
      <c r="S6" s="97" t="s">
        <v>499</v>
      </c>
      <c r="T6" s="97" t="s">
        <v>493</v>
      </c>
      <c r="U6" s="97" t="s">
        <v>495</v>
      </c>
      <c r="V6" s="97" t="s">
        <v>493</v>
      </c>
      <c r="W6" s="114"/>
    </row>
    <row r="7" spans="1:60" ht="11.4" customHeight="1" x14ac:dyDescent="0.25">
      <c r="D7" s="98">
        <v>3</v>
      </c>
      <c r="E7" s="104" t="s">
        <v>337</v>
      </c>
      <c r="F7" s="33">
        <v>3319</v>
      </c>
      <c r="G7" s="34">
        <v>11.5</v>
      </c>
      <c r="H7" s="208">
        <v>0</v>
      </c>
      <c r="I7" s="96" t="s">
        <v>496</v>
      </c>
      <c r="J7" s="110">
        <v>86.75</v>
      </c>
      <c r="K7" s="33">
        <v>43</v>
      </c>
      <c r="L7" s="33"/>
      <c r="M7" s="97" t="s">
        <v>491</v>
      </c>
      <c r="N7" s="97" t="s">
        <v>499</v>
      </c>
      <c r="O7" s="209"/>
      <c r="P7" s="97" t="s">
        <v>498</v>
      </c>
      <c r="Q7" s="97" t="s">
        <v>497</v>
      </c>
      <c r="R7" s="97" t="s">
        <v>492</v>
      </c>
      <c r="S7" s="97" t="s">
        <v>493</v>
      </c>
      <c r="T7" s="97" t="s">
        <v>492</v>
      </c>
      <c r="U7" s="97" t="s">
        <v>495</v>
      </c>
      <c r="V7" s="97" t="s">
        <v>495</v>
      </c>
      <c r="W7" s="114"/>
    </row>
    <row r="8" spans="1:60" ht="11.4" customHeight="1" x14ac:dyDescent="0.25">
      <c r="D8" s="98">
        <v>4</v>
      </c>
      <c r="E8" s="104" t="s">
        <v>338</v>
      </c>
      <c r="F8" s="33">
        <v>3402</v>
      </c>
      <c r="G8" s="34">
        <v>11</v>
      </c>
      <c r="H8" s="208">
        <v>0</v>
      </c>
      <c r="I8" s="96" t="s">
        <v>500</v>
      </c>
      <c r="J8" s="110">
        <v>90</v>
      </c>
      <c r="K8" s="33">
        <v>-40</v>
      </c>
      <c r="L8" s="33"/>
      <c r="M8" s="97" t="s">
        <v>499</v>
      </c>
      <c r="N8" s="97" t="s">
        <v>497</v>
      </c>
      <c r="O8" s="97" t="s">
        <v>501</v>
      </c>
      <c r="P8" s="209"/>
      <c r="Q8" s="97" t="s">
        <v>492</v>
      </c>
      <c r="R8" s="97" t="s">
        <v>493</v>
      </c>
      <c r="S8" s="97" t="s">
        <v>497</v>
      </c>
      <c r="T8" s="97" t="s">
        <v>493</v>
      </c>
      <c r="U8" s="97" t="s">
        <v>493</v>
      </c>
      <c r="V8" s="97" t="s">
        <v>492</v>
      </c>
      <c r="W8" s="114"/>
    </row>
    <row r="9" spans="1:60" ht="11.4" customHeight="1" x14ac:dyDescent="0.25">
      <c r="D9" s="98">
        <v>5</v>
      </c>
      <c r="E9" s="104" t="s">
        <v>340</v>
      </c>
      <c r="F9" s="33">
        <v>3470</v>
      </c>
      <c r="G9" s="34">
        <v>10.5</v>
      </c>
      <c r="H9" s="208">
        <v>0</v>
      </c>
      <c r="I9" s="96">
        <v>58.3</v>
      </c>
      <c r="J9" s="110">
        <v>85</v>
      </c>
      <c r="K9" s="33">
        <v>-105</v>
      </c>
      <c r="L9" s="33"/>
      <c r="M9" s="107" t="s">
        <v>495</v>
      </c>
      <c r="N9" s="97" t="s">
        <v>501</v>
      </c>
      <c r="O9" s="97" t="s">
        <v>497</v>
      </c>
      <c r="P9" s="97" t="s">
        <v>491</v>
      </c>
      <c r="Q9" s="209"/>
      <c r="R9" s="97" t="s">
        <v>497</v>
      </c>
      <c r="S9" s="97" t="s">
        <v>499</v>
      </c>
      <c r="T9" s="97" t="s">
        <v>497</v>
      </c>
      <c r="U9" s="97" t="s">
        <v>492</v>
      </c>
      <c r="V9" s="97" t="s">
        <v>495</v>
      </c>
      <c r="W9" s="114"/>
    </row>
    <row r="10" spans="1:60" ht="11.4" customHeight="1" x14ac:dyDescent="0.25">
      <c r="D10" s="98">
        <v>6</v>
      </c>
      <c r="E10" s="104" t="s">
        <v>341</v>
      </c>
      <c r="F10" s="33">
        <v>3264</v>
      </c>
      <c r="G10" s="34">
        <v>10</v>
      </c>
      <c r="H10" s="208">
        <v>0</v>
      </c>
      <c r="I10" s="96" t="s">
        <v>502</v>
      </c>
      <c r="J10" s="110">
        <v>72.75</v>
      </c>
      <c r="K10" s="33">
        <v>41</v>
      </c>
      <c r="L10" s="33"/>
      <c r="M10" s="97" t="s">
        <v>499</v>
      </c>
      <c r="N10" s="97" t="s">
        <v>501</v>
      </c>
      <c r="O10" s="97" t="s">
        <v>491</v>
      </c>
      <c r="P10" s="97" t="s">
        <v>499</v>
      </c>
      <c r="Q10" s="97" t="s">
        <v>497</v>
      </c>
      <c r="R10" s="209"/>
      <c r="S10" s="97" t="s">
        <v>497</v>
      </c>
      <c r="T10" s="97" t="s">
        <v>493</v>
      </c>
      <c r="U10" s="97" t="s">
        <v>495</v>
      </c>
      <c r="V10" s="97" t="s">
        <v>495</v>
      </c>
      <c r="W10" s="114"/>
    </row>
    <row r="11" spans="1:60" ht="11.4" customHeight="1" x14ac:dyDescent="0.25">
      <c r="D11" s="98">
        <v>7</v>
      </c>
      <c r="E11" s="104" t="s">
        <v>342</v>
      </c>
      <c r="F11" s="33">
        <v>3291</v>
      </c>
      <c r="G11" s="34">
        <v>10</v>
      </c>
      <c r="H11" s="208">
        <v>0</v>
      </c>
      <c r="I11" s="96" t="s">
        <v>502</v>
      </c>
      <c r="J11" s="110">
        <v>81.75</v>
      </c>
      <c r="K11" s="33">
        <v>18</v>
      </c>
      <c r="L11" s="33"/>
      <c r="M11" s="97" t="s">
        <v>491</v>
      </c>
      <c r="N11" s="97" t="s">
        <v>493</v>
      </c>
      <c r="O11" s="97" t="s">
        <v>499</v>
      </c>
      <c r="P11" s="97" t="s">
        <v>497</v>
      </c>
      <c r="Q11" s="97" t="s">
        <v>493</v>
      </c>
      <c r="R11" s="97" t="s">
        <v>497</v>
      </c>
      <c r="S11" s="209"/>
      <c r="T11" s="97" t="s">
        <v>492</v>
      </c>
      <c r="U11" s="97" t="s">
        <v>499</v>
      </c>
      <c r="V11" s="97" t="s">
        <v>495</v>
      </c>
      <c r="W11" s="114"/>
    </row>
    <row r="12" spans="1:60" ht="11.4" customHeight="1" x14ac:dyDescent="0.25">
      <c r="D12" s="98">
        <v>8</v>
      </c>
      <c r="E12" s="104" t="s">
        <v>191</v>
      </c>
      <c r="F12" s="33">
        <v>3205</v>
      </c>
      <c r="G12" s="34">
        <v>7</v>
      </c>
      <c r="H12" s="208">
        <v>0</v>
      </c>
      <c r="I12" s="96">
        <v>38.9</v>
      </c>
      <c r="J12" s="110">
        <v>53.25</v>
      </c>
      <c r="K12" s="33">
        <v>-6</v>
      </c>
      <c r="L12" s="33"/>
      <c r="M12" s="107" t="s">
        <v>499</v>
      </c>
      <c r="N12" s="97" t="s">
        <v>499</v>
      </c>
      <c r="O12" s="97" t="s">
        <v>491</v>
      </c>
      <c r="P12" s="97" t="s">
        <v>499</v>
      </c>
      <c r="Q12" s="97" t="s">
        <v>497</v>
      </c>
      <c r="R12" s="97" t="s">
        <v>499</v>
      </c>
      <c r="S12" s="97" t="s">
        <v>491</v>
      </c>
      <c r="T12" s="209"/>
      <c r="U12" s="97" t="s">
        <v>492</v>
      </c>
      <c r="V12" s="97" t="s">
        <v>493</v>
      </c>
      <c r="W12" s="114"/>
    </row>
    <row r="13" spans="1:60" ht="11.4" customHeight="1" x14ac:dyDescent="0.25">
      <c r="D13" s="98">
        <v>9</v>
      </c>
      <c r="E13" s="104" t="s">
        <v>343</v>
      </c>
      <c r="F13" s="33">
        <v>3155</v>
      </c>
      <c r="G13" s="34">
        <v>5</v>
      </c>
      <c r="H13" s="208">
        <v>0</v>
      </c>
      <c r="I13" s="96" t="s">
        <v>503</v>
      </c>
      <c r="J13" s="110">
        <v>32.25</v>
      </c>
      <c r="K13" s="33">
        <v>-30</v>
      </c>
      <c r="L13" s="33"/>
      <c r="M13" s="97" t="s">
        <v>494</v>
      </c>
      <c r="N13" s="97" t="s">
        <v>494</v>
      </c>
      <c r="O13" s="97" t="s">
        <v>494</v>
      </c>
      <c r="P13" s="97" t="s">
        <v>499</v>
      </c>
      <c r="Q13" s="97" t="s">
        <v>491</v>
      </c>
      <c r="R13" s="97" t="s">
        <v>494</v>
      </c>
      <c r="S13" s="97" t="s">
        <v>493</v>
      </c>
      <c r="T13" s="97" t="s">
        <v>491</v>
      </c>
      <c r="U13" s="209"/>
      <c r="V13" s="97" t="s">
        <v>495</v>
      </c>
      <c r="W13" s="114"/>
    </row>
    <row r="14" spans="1:60" ht="11.4" customHeight="1" x14ac:dyDescent="0.25">
      <c r="D14" s="99">
        <v>10</v>
      </c>
      <c r="E14" s="169" t="s">
        <v>344</v>
      </c>
      <c r="F14" s="40">
        <v>3078</v>
      </c>
      <c r="G14" s="57">
        <v>1.5</v>
      </c>
      <c r="H14" s="210">
        <v>0</v>
      </c>
      <c r="I14" s="100">
        <v>8.3000000000000007</v>
      </c>
      <c r="J14" s="78">
        <v>14.75</v>
      </c>
      <c r="K14" s="40">
        <v>-87</v>
      </c>
      <c r="L14" s="40"/>
      <c r="M14" s="101" t="s">
        <v>494</v>
      </c>
      <c r="N14" s="101" t="s">
        <v>499</v>
      </c>
      <c r="O14" s="101" t="s">
        <v>494</v>
      </c>
      <c r="P14" s="101" t="s">
        <v>491</v>
      </c>
      <c r="Q14" s="101" t="s">
        <v>494</v>
      </c>
      <c r="R14" s="101" t="s">
        <v>494</v>
      </c>
      <c r="S14" s="101" t="s">
        <v>494</v>
      </c>
      <c r="T14" s="101" t="s">
        <v>499</v>
      </c>
      <c r="U14" s="101" t="s">
        <v>494</v>
      </c>
      <c r="V14" s="211"/>
      <c r="W14" s="114"/>
    </row>
    <row r="15" spans="1:60" x14ac:dyDescent="0.25">
      <c r="D15" s="157"/>
      <c r="E15" s="117"/>
      <c r="F15" s="35"/>
      <c r="G15" s="35"/>
      <c r="H15" s="118"/>
      <c r="I15" s="36"/>
      <c r="J15" s="77"/>
      <c r="K15" s="120">
        <f>SUM(K5:K14)</f>
        <v>0</v>
      </c>
      <c r="L15" s="120"/>
      <c r="M15" s="120"/>
      <c r="N15" s="121"/>
      <c r="O15" s="122"/>
      <c r="P15" s="122"/>
      <c r="Q15" s="122"/>
      <c r="R15" s="122"/>
      <c r="S15" s="122"/>
      <c r="T15" s="122"/>
      <c r="U15" s="122"/>
      <c r="V15" s="122"/>
    </row>
    <row r="17" spans="2:60" x14ac:dyDescent="0.25">
      <c r="D17" s="128"/>
      <c r="E17" s="123"/>
      <c r="F17" s="115"/>
      <c r="G17" s="115"/>
      <c r="H17" s="124"/>
      <c r="I17" s="125"/>
      <c r="J17" s="177"/>
      <c r="K17" s="126"/>
      <c r="L17" s="127"/>
      <c r="M17" s="127"/>
      <c r="N17" s="167"/>
      <c r="O17" s="129"/>
      <c r="P17" s="129"/>
      <c r="Q17" s="129"/>
      <c r="R17" s="129"/>
      <c r="S17" s="129"/>
      <c r="T17" s="129"/>
      <c r="U17" s="129"/>
      <c r="V17" s="129"/>
    </row>
    <row r="18" spans="2:60" s="166" customFormat="1" ht="11.4" customHeight="1" x14ac:dyDescent="0.25">
      <c r="B18" s="103" t="s">
        <v>347</v>
      </c>
      <c r="C18" s="103"/>
      <c r="D18" s="201" t="s">
        <v>0</v>
      </c>
      <c r="E18" s="202" t="s">
        <v>6</v>
      </c>
      <c r="F18" s="214" t="s">
        <v>167</v>
      </c>
      <c r="G18" s="215" t="s">
        <v>489</v>
      </c>
      <c r="H18" s="217" t="s">
        <v>166</v>
      </c>
      <c r="I18" s="218" t="s">
        <v>504</v>
      </c>
      <c r="J18" s="216" t="s">
        <v>305</v>
      </c>
      <c r="K18" s="219" t="s">
        <v>505</v>
      </c>
      <c r="L18" s="219"/>
      <c r="M18" s="219" t="s">
        <v>169</v>
      </c>
      <c r="N18" s="173" t="s">
        <v>184</v>
      </c>
      <c r="O18" s="168" t="s">
        <v>126</v>
      </c>
      <c r="P18" s="168" t="s">
        <v>128</v>
      </c>
      <c r="Q18" s="168" t="s">
        <v>190</v>
      </c>
      <c r="R18" s="168" t="s">
        <v>123</v>
      </c>
      <c r="S18" s="168" t="s">
        <v>40</v>
      </c>
      <c r="T18" s="168" t="s">
        <v>189</v>
      </c>
      <c r="U18" s="168" t="s">
        <v>175</v>
      </c>
      <c r="V18" s="168" t="s">
        <v>159</v>
      </c>
      <c r="W18" s="176"/>
      <c r="X18" s="245"/>
      <c r="Y18" s="162"/>
      <c r="Z18" s="176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60"/>
      <c r="AN18" s="160"/>
      <c r="AO18" s="160"/>
      <c r="AP18" s="161"/>
      <c r="AQ18" s="162"/>
      <c r="AR18" s="162"/>
      <c r="AS18" s="162"/>
      <c r="AT18" s="162"/>
      <c r="AU18" s="103"/>
      <c r="AV18" s="163"/>
      <c r="AW18" s="163"/>
      <c r="AX18" s="103"/>
      <c r="AY18" s="163"/>
      <c r="AZ18" s="164"/>
      <c r="BA18" s="165"/>
      <c r="BC18" s="103"/>
      <c r="BD18" s="103"/>
      <c r="BE18" s="103"/>
      <c r="BF18" s="103"/>
      <c r="BG18" s="103"/>
      <c r="BH18" s="103"/>
    </row>
    <row r="19" spans="2:60" ht="11.4" customHeight="1" x14ac:dyDescent="0.25">
      <c r="D19" s="157">
        <v>1</v>
      </c>
      <c r="E19" s="117" t="s">
        <v>506</v>
      </c>
      <c r="F19" s="35" t="s">
        <v>507</v>
      </c>
      <c r="G19" s="35" t="s">
        <v>335</v>
      </c>
      <c r="H19" s="212">
        <v>0</v>
      </c>
      <c r="I19" s="36" t="s">
        <v>490</v>
      </c>
      <c r="J19" s="77" t="s">
        <v>508</v>
      </c>
      <c r="K19" s="119" t="s">
        <v>509</v>
      </c>
      <c r="L19" s="120"/>
      <c r="M19" s="213"/>
      <c r="N19" s="121" t="s">
        <v>491</v>
      </c>
      <c r="O19" s="122" t="s">
        <v>497</v>
      </c>
      <c r="P19" s="122" t="s">
        <v>493</v>
      </c>
      <c r="Q19" s="122" t="s">
        <v>495</v>
      </c>
      <c r="R19" s="122" t="s">
        <v>497</v>
      </c>
      <c r="S19" s="122" t="s">
        <v>493</v>
      </c>
      <c r="T19" s="122" t="s">
        <v>497</v>
      </c>
      <c r="U19" s="122" t="s">
        <v>492</v>
      </c>
      <c r="V19" s="122" t="s">
        <v>495</v>
      </c>
    </row>
    <row r="20" spans="2:60" ht="11.4" customHeight="1" x14ac:dyDescent="0.25">
      <c r="D20" s="98">
        <v>2</v>
      </c>
      <c r="E20" s="104" t="s">
        <v>510</v>
      </c>
      <c r="F20" s="33" t="s">
        <v>511</v>
      </c>
      <c r="G20" s="33" t="s">
        <v>339</v>
      </c>
      <c r="H20" s="208">
        <v>0</v>
      </c>
      <c r="I20" s="34" t="s">
        <v>500</v>
      </c>
      <c r="J20" s="110" t="s">
        <v>512</v>
      </c>
      <c r="K20" s="105" t="s">
        <v>513</v>
      </c>
      <c r="M20" s="106" t="s">
        <v>492</v>
      </c>
      <c r="N20" s="209"/>
      <c r="O20" s="97" t="s">
        <v>497</v>
      </c>
      <c r="P20" s="97" t="s">
        <v>493</v>
      </c>
      <c r="Q20" s="97" t="s">
        <v>493</v>
      </c>
      <c r="R20" s="97" t="s">
        <v>497</v>
      </c>
      <c r="S20" s="97" t="s">
        <v>497</v>
      </c>
      <c r="T20" s="97" t="s">
        <v>499</v>
      </c>
      <c r="U20" s="97" t="s">
        <v>492</v>
      </c>
      <c r="V20" s="97" t="s">
        <v>492</v>
      </c>
    </row>
    <row r="21" spans="2:60" ht="11.4" customHeight="1" x14ac:dyDescent="0.25">
      <c r="D21" s="98">
        <v>3</v>
      </c>
      <c r="E21" s="104" t="s">
        <v>514</v>
      </c>
      <c r="F21" s="33" t="s">
        <v>515</v>
      </c>
      <c r="G21" s="33" t="s">
        <v>516</v>
      </c>
      <c r="H21" s="208">
        <v>0</v>
      </c>
      <c r="I21" s="34" t="s">
        <v>519</v>
      </c>
      <c r="J21" s="110" t="s">
        <v>517</v>
      </c>
      <c r="K21" s="105" t="s">
        <v>518</v>
      </c>
      <c r="M21" s="106" t="s">
        <v>497</v>
      </c>
      <c r="N21" s="107" t="s">
        <v>497</v>
      </c>
      <c r="O21" s="209"/>
      <c r="P21" s="97" t="s">
        <v>493</v>
      </c>
      <c r="Q21" s="97" t="s">
        <v>499</v>
      </c>
      <c r="R21" s="97" t="s">
        <v>497</v>
      </c>
      <c r="S21" s="97" t="s">
        <v>492</v>
      </c>
      <c r="T21" s="97" t="s">
        <v>493</v>
      </c>
      <c r="U21" s="97" t="s">
        <v>497</v>
      </c>
      <c r="V21" s="97" t="s">
        <v>493</v>
      </c>
    </row>
    <row r="22" spans="2:60" ht="11.4" customHeight="1" x14ac:dyDescent="0.25">
      <c r="D22" s="98">
        <v>4</v>
      </c>
      <c r="E22" s="104" t="s">
        <v>520</v>
      </c>
      <c r="F22" s="33" t="s">
        <v>521</v>
      </c>
      <c r="G22" s="33" t="s">
        <v>522</v>
      </c>
      <c r="H22" s="208">
        <v>0</v>
      </c>
      <c r="I22" s="34" t="s">
        <v>525</v>
      </c>
      <c r="J22" s="110" t="s">
        <v>523</v>
      </c>
      <c r="K22" s="105" t="s">
        <v>524</v>
      </c>
      <c r="M22" s="106" t="s">
        <v>499</v>
      </c>
      <c r="N22" s="107" t="s">
        <v>499</v>
      </c>
      <c r="O22" s="97" t="s">
        <v>499</v>
      </c>
      <c r="P22" s="209"/>
      <c r="Q22" s="97" t="s">
        <v>497</v>
      </c>
      <c r="R22" s="97" t="s">
        <v>495</v>
      </c>
      <c r="S22" s="97" t="s">
        <v>497</v>
      </c>
      <c r="T22" s="97" t="s">
        <v>493</v>
      </c>
      <c r="U22" s="97" t="s">
        <v>497</v>
      </c>
      <c r="V22" s="97" t="s">
        <v>493</v>
      </c>
    </row>
    <row r="23" spans="2:60" ht="11.4" customHeight="1" x14ac:dyDescent="0.25">
      <c r="D23" s="98">
        <v>5</v>
      </c>
      <c r="E23" s="104" t="s">
        <v>526</v>
      </c>
      <c r="F23" s="33" t="s">
        <v>527</v>
      </c>
      <c r="G23" s="33" t="s">
        <v>528</v>
      </c>
      <c r="H23" s="208">
        <v>0</v>
      </c>
      <c r="I23" s="34" t="s">
        <v>531</v>
      </c>
      <c r="J23" s="110" t="s">
        <v>529</v>
      </c>
      <c r="K23" s="105" t="s">
        <v>530</v>
      </c>
      <c r="M23" s="106" t="s">
        <v>494</v>
      </c>
      <c r="N23" s="107" t="s">
        <v>499</v>
      </c>
      <c r="O23" s="97" t="s">
        <v>493</v>
      </c>
      <c r="P23" s="97" t="s">
        <v>497</v>
      </c>
      <c r="Q23" s="209"/>
      <c r="R23" s="97" t="s">
        <v>497</v>
      </c>
      <c r="S23" s="97" t="s">
        <v>501</v>
      </c>
      <c r="T23" s="97" t="s">
        <v>493</v>
      </c>
      <c r="U23" s="97" t="s">
        <v>492</v>
      </c>
      <c r="V23" s="97" t="s">
        <v>497</v>
      </c>
    </row>
    <row r="24" spans="2:60" ht="11.4" customHeight="1" x14ac:dyDescent="0.25">
      <c r="D24" s="98">
        <v>6</v>
      </c>
      <c r="E24" s="104" t="s">
        <v>532</v>
      </c>
      <c r="F24" s="33" t="s">
        <v>533</v>
      </c>
      <c r="G24" s="33" t="s">
        <v>528</v>
      </c>
      <c r="H24" s="208">
        <v>0</v>
      </c>
      <c r="I24" s="34" t="s">
        <v>531</v>
      </c>
      <c r="J24" s="110" t="s">
        <v>534</v>
      </c>
      <c r="K24" s="105" t="s">
        <v>535</v>
      </c>
      <c r="M24" s="106" t="s">
        <v>497</v>
      </c>
      <c r="N24" s="107" t="s">
        <v>497</v>
      </c>
      <c r="O24" s="97" t="s">
        <v>497</v>
      </c>
      <c r="P24" s="97" t="s">
        <v>494</v>
      </c>
      <c r="Q24" s="97" t="s">
        <v>497</v>
      </c>
      <c r="R24" s="209"/>
      <c r="S24" s="97" t="s">
        <v>497</v>
      </c>
      <c r="T24" s="97" t="s">
        <v>497</v>
      </c>
      <c r="U24" s="97" t="s">
        <v>492</v>
      </c>
      <c r="V24" s="97" t="s">
        <v>492</v>
      </c>
    </row>
    <row r="25" spans="2:60" ht="11.4" customHeight="1" x14ac:dyDescent="0.25">
      <c r="D25" s="98">
        <v>7</v>
      </c>
      <c r="E25" s="104" t="s">
        <v>536</v>
      </c>
      <c r="F25" s="33" t="s">
        <v>537</v>
      </c>
      <c r="G25" s="33" t="s">
        <v>538</v>
      </c>
      <c r="H25" s="208">
        <v>0</v>
      </c>
      <c r="I25" s="34" t="s">
        <v>541</v>
      </c>
      <c r="J25" s="110" t="s">
        <v>539</v>
      </c>
      <c r="K25" s="105" t="s">
        <v>540</v>
      </c>
      <c r="M25" s="106" t="s">
        <v>499</v>
      </c>
      <c r="N25" s="107" t="s">
        <v>497</v>
      </c>
      <c r="O25" s="97" t="s">
        <v>491</v>
      </c>
      <c r="P25" s="97" t="s">
        <v>497</v>
      </c>
      <c r="Q25" s="97" t="s">
        <v>498</v>
      </c>
      <c r="R25" s="97" t="s">
        <v>497</v>
      </c>
      <c r="S25" s="209"/>
      <c r="T25" s="97" t="s">
        <v>492</v>
      </c>
      <c r="U25" s="97" t="s">
        <v>497</v>
      </c>
      <c r="V25" s="97" t="s">
        <v>491</v>
      </c>
    </row>
    <row r="26" spans="2:60" ht="11.4" customHeight="1" x14ac:dyDescent="0.25">
      <c r="D26" s="98">
        <v>8</v>
      </c>
      <c r="E26" s="104" t="s">
        <v>542</v>
      </c>
      <c r="F26" s="33" t="s">
        <v>543</v>
      </c>
      <c r="G26" s="33" t="s">
        <v>538</v>
      </c>
      <c r="H26" s="208">
        <v>0</v>
      </c>
      <c r="I26" s="34" t="s">
        <v>541</v>
      </c>
      <c r="J26" s="110" t="s">
        <v>544</v>
      </c>
      <c r="K26" s="105" t="s">
        <v>545</v>
      </c>
      <c r="M26" s="106" t="s">
        <v>497</v>
      </c>
      <c r="N26" s="107" t="s">
        <v>493</v>
      </c>
      <c r="O26" s="97" t="s">
        <v>499</v>
      </c>
      <c r="P26" s="97" t="s">
        <v>499</v>
      </c>
      <c r="Q26" s="97" t="s">
        <v>499</v>
      </c>
      <c r="R26" s="97" t="s">
        <v>497</v>
      </c>
      <c r="S26" s="97" t="s">
        <v>491</v>
      </c>
      <c r="T26" s="209"/>
      <c r="U26" s="97" t="s">
        <v>497</v>
      </c>
      <c r="V26" s="97" t="s">
        <v>493</v>
      </c>
    </row>
    <row r="27" spans="2:60" ht="11.4" customHeight="1" x14ac:dyDescent="0.25">
      <c r="D27" s="98">
        <v>9</v>
      </c>
      <c r="E27" s="104" t="s">
        <v>334</v>
      </c>
      <c r="F27" s="33" t="s">
        <v>546</v>
      </c>
      <c r="G27" s="33" t="s">
        <v>547</v>
      </c>
      <c r="H27" s="208">
        <v>0</v>
      </c>
      <c r="I27" s="34" t="s">
        <v>550</v>
      </c>
      <c r="J27" s="110" t="s">
        <v>548</v>
      </c>
      <c r="K27" s="105" t="s">
        <v>549</v>
      </c>
      <c r="M27" s="106" t="s">
        <v>491</v>
      </c>
      <c r="N27" s="107" t="s">
        <v>491</v>
      </c>
      <c r="O27" s="97" t="s">
        <v>497</v>
      </c>
      <c r="P27" s="97" t="s">
        <v>497</v>
      </c>
      <c r="Q27" s="97" t="s">
        <v>491</v>
      </c>
      <c r="R27" s="97" t="s">
        <v>491</v>
      </c>
      <c r="S27" s="97" t="s">
        <v>497</v>
      </c>
      <c r="T27" s="97" t="s">
        <v>497</v>
      </c>
      <c r="U27" s="209"/>
      <c r="V27" s="97" t="s">
        <v>497</v>
      </c>
    </row>
    <row r="28" spans="2:60" ht="11.4" customHeight="1" x14ac:dyDescent="0.25">
      <c r="D28" s="99">
        <v>10</v>
      </c>
      <c r="E28" s="169" t="s">
        <v>336</v>
      </c>
      <c r="F28" s="40" t="s">
        <v>551</v>
      </c>
      <c r="G28" s="40" t="s">
        <v>552</v>
      </c>
      <c r="H28" s="210">
        <v>0</v>
      </c>
      <c r="I28" s="57" t="s">
        <v>555</v>
      </c>
      <c r="J28" s="78" t="s">
        <v>553</v>
      </c>
      <c r="K28" s="170" t="s">
        <v>554</v>
      </c>
      <c r="L28" s="171"/>
      <c r="M28" s="171" t="s">
        <v>494</v>
      </c>
      <c r="N28" s="172" t="s">
        <v>491</v>
      </c>
      <c r="O28" s="101" t="s">
        <v>499</v>
      </c>
      <c r="P28" s="101" t="s">
        <v>499</v>
      </c>
      <c r="Q28" s="101" t="s">
        <v>497</v>
      </c>
      <c r="R28" s="101" t="s">
        <v>491</v>
      </c>
      <c r="S28" s="101" t="s">
        <v>492</v>
      </c>
      <c r="T28" s="101" t="s">
        <v>499</v>
      </c>
      <c r="U28" s="101" t="s">
        <v>497</v>
      </c>
      <c r="V28" s="211"/>
    </row>
    <row r="29" spans="2:60" x14ac:dyDescent="0.25">
      <c r="D29" s="157"/>
      <c r="E29" s="117"/>
      <c r="F29" s="35"/>
      <c r="G29" s="35"/>
      <c r="H29" s="118"/>
      <c r="I29" s="36"/>
      <c r="J29" s="77"/>
      <c r="K29" s="120">
        <f>SUM(K19:K28)</f>
        <v>0</v>
      </c>
      <c r="L29" s="120"/>
      <c r="M29" s="120"/>
      <c r="N29" s="121"/>
      <c r="O29" s="122"/>
      <c r="P29" s="122"/>
      <c r="Q29" s="122"/>
      <c r="R29" s="122"/>
      <c r="S29" s="122"/>
      <c r="T29" s="122"/>
      <c r="U29" s="122"/>
      <c r="V29" s="122"/>
    </row>
    <row r="31" spans="2:60" x14ac:dyDescent="0.25">
      <c r="D31" s="128"/>
      <c r="E31" s="123"/>
      <c r="F31" s="115"/>
      <c r="G31" s="115"/>
      <c r="H31" s="124"/>
      <c r="I31" s="125"/>
      <c r="J31" s="177"/>
      <c r="K31" s="126"/>
      <c r="L31" s="127"/>
      <c r="M31" s="127"/>
      <c r="N31" s="167"/>
      <c r="O31" s="129"/>
      <c r="P31" s="129"/>
      <c r="Q31" s="129"/>
      <c r="R31" s="129"/>
      <c r="S31" s="129"/>
      <c r="T31" s="129"/>
      <c r="U31" s="129"/>
      <c r="V31" s="129"/>
    </row>
    <row r="32" spans="2:60" s="166" customFormat="1" ht="11.4" customHeight="1" x14ac:dyDescent="0.25">
      <c r="B32" s="103" t="s">
        <v>556</v>
      </c>
      <c r="C32" s="103"/>
      <c r="D32" s="201" t="s">
        <v>0</v>
      </c>
      <c r="E32" s="202" t="s">
        <v>6</v>
      </c>
      <c r="F32" s="214" t="s">
        <v>167</v>
      </c>
      <c r="G32" s="215" t="s">
        <v>489</v>
      </c>
      <c r="H32" s="217" t="s">
        <v>166</v>
      </c>
      <c r="I32" s="218" t="s">
        <v>504</v>
      </c>
      <c r="J32" s="216" t="s">
        <v>305</v>
      </c>
      <c r="K32" s="219" t="s">
        <v>505</v>
      </c>
      <c r="L32" s="219"/>
      <c r="M32" s="173" t="s">
        <v>14</v>
      </c>
      <c r="N32" s="168" t="s">
        <v>44</v>
      </c>
      <c r="O32" s="168" t="s">
        <v>325</v>
      </c>
      <c r="P32" s="168" t="s">
        <v>7</v>
      </c>
      <c r="Q32" s="168" t="s">
        <v>13</v>
      </c>
      <c r="R32" s="168" t="s">
        <v>8</v>
      </c>
      <c r="S32" s="168" t="s">
        <v>352</v>
      </c>
      <c r="T32" s="168" t="s">
        <v>10</v>
      </c>
      <c r="U32" s="168" t="s">
        <v>169</v>
      </c>
      <c r="V32" s="168" t="s">
        <v>184</v>
      </c>
      <c r="W32" s="176"/>
      <c r="X32" s="245"/>
      <c r="Y32" s="162"/>
      <c r="Z32" s="176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60"/>
      <c r="AN32" s="160"/>
      <c r="AO32" s="160"/>
      <c r="AP32" s="161"/>
      <c r="AQ32" s="162"/>
      <c r="AR32" s="162"/>
      <c r="AS32" s="162"/>
      <c r="AT32" s="162"/>
      <c r="AU32" s="103"/>
      <c r="AV32" s="163"/>
      <c r="AW32" s="163"/>
      <c r="AX32" s="103"/>
      <c r="AY32" s="163"/>
      <c r="AZ32" s="164"/>
      <c r="BA32" s="165"/>
      <c r="BC32" s="103"/>
      <c r="BD32" s="103"/>
      <c r="BE32" s="103"/>
      <c r="BF32" s="103"/>
      <c r="BG32" s="103"/>
      <c r="BH32" s="103"/>
    </row>
    <row r="33" spans="2:60" ht="11.4" customHeight="1" x14ac:dyDescent="0.25">
      <c r="D33" s="157">
        <v>1</v>
      </c>
      <c r="E33" s="117" t="s">
        <v>557</v>
      </c>
      <c r="F33" s="35">
        <v>3491</v>
      </c>
      <c r="G33" s="36">
        <v>12.5</v>
      </c>
      <c r="H33" s="212">
        <v>0</v>
      </c>
      <c r="I33" s="118">
        <v>69.400000000000006</v>
      </c>
      <c r="J33" s="119">
        <v>102.5</v>
      </c>
      <c r="K33" s="120">
        <v>135</v>
      </c>
      <c r="L33" s="120"/>
      <c r="M33" s="213"/>
      <c r="N33" s="122" t="s">
        <v>497</v>
      </c>
      <c r="O33" s="122" t="s">
        <v>491</v>
      </c>
      <c r="P33" s="122" t="s">
        <v>493</v>
      </c>
      <c r="Q33" s="122" t="s">
        <v>495</v>
      </c>
      <c r="R33" s="122" t="s">
        <v>492</v>
      </c>
      <c r="S33" s="122" t="s">
        <v>493</v>
      </c>
      <c r="T33" s="122" t="s">
        <v>493</v>
      </c>
      <c r="U33" s="122" t="s">
        <v>492</v>
      </c>
      <c r="V33" s="122" t="s">
        <v>493</v>
      </c>
      <c r="X33" s="106" t="s">
        <v>565</v>
      </c>
    </row>
    <row r="34" spans="2:60" ht="11.4" customHeight="1" x14ac:dyDescent="0.25">
      <c r="D34" s="98">
        <v>2</v>
      </c>
      <c r="E34" s="104" t="s">
        <v>558</v>
      </c>
      <c r="F34" s="33">
        <v>3561</v>
      </c>
      <c r="G34" s="34">
        <v>12</v>
      </c>
      <c r="H34" s="208">
        <v>0</v>
      </c>
      <c r="I34" s="96">
        <v>66.7</v>
      </c>
      <c r="J34" s="105">
        <v>101</v>
      </c>
      <c r="K34" s="106">
        <v>57</v>
      </c>
      <c r="M34" s="107" t="s">
        <v>497</v>
      </c>
      <c r="N34" s="209"/>
      <c r="O34" s="97" t="s">
        <v>493</v>
      </c>
      <c r="P34" s="97" t="s">
        <v>497</v>
      </c>
      <c r="Q34" s="97" t="s">
        <v>497</v>
      </c>
      <c r="R34" s="97" t="s">
        <v>493</v>
      </c>
      <c r="S34" s="97" t="s">
        <v>497</v>
      </c>
      <c r="T34" s="97" t="s">
        <v>493</v>
      </c>
      <c r="U34" s="97" t="s">
        <v>493</v>
      </c>
      <c r="V34" s="97" t="s">
        <v>495</v>
      </c>
      <c r="X34" s="106" t="s">
        <v>565</v>
      </c>
    </row>
    <row r="35" spans="2:60" ht="11.4" customHeight="1" x14ac:dyDescent="0.25">
      <c r="D35" s="98">
        <v>3</v>
      </c>
      <c r="E35" s="104" t="s">
        <v>559</v>
      </c>
      <c r="F35" s="33">
        <v>3517</v>
      </c>
      <c r="G35" s="34">
        <v>12</v>
      </c>
      <c r="H35" s="208">
        <v>0</v>
      </c>
      <c r="I35" s="96">
        <v>66.7</v>
      </c>
      <c r="J35" s="105">
        <v>101.5</v>
      </c>
      <c r="K35" s="106">
        <v>96</v>
      </c>
      <c r="M35" s="107" t="s">
        <v>492</v>
      </c>
      <c r="N35" s="97" t="s">
        <v>499</v>
      </c>
      <c r="O35" s="209"/>
      <c r="P35" s="97" t="s">
        <v>492</v>
      </c>
      <c r="Q35" s="97" t="s">
        <v>497</v>
      </c>
      <c r="R35" s="97" t="s">
        <v>493</v>
      </c>
      <c r="S35" s="97" t="s">
        <v>493</v>
      </c>
      <c r="T35" s="97" t="s">
        <v>493</v>
      </c>
      <c r="U35" s="97" t="s">
        <v>495</v>
      </c>
      <c r="V35" s="97" t="s">
        <v>497</v>
      </c>
      <c r="X35" s="106" t="s">
        <v>565</v>
      </c>
    </row>
    <row r="36" spans="2:60" ht="11.4" customHeight="1" x14ac:dyDescent="0.25">
      <c r="D36" s="98">
        <v>4</v>
      </c>
      <c r="E36" s="104" t="s">
        <v>560</v>
      </c>
      <c r="F36" s="33">
        <v>3595</v>
      </c>
      <c r="G36" s="34">
        <v>9</v>
      </c>
      <c r="H36" s="208">
        <v>0</v>
      </c>
      <c r="I36" s="96">
        <v>50</v>
      </c>
      <c r="J36" s="105">
        <v>73.5</v>
      </c>
      <c r="K36" s="106">
        <v>-69</v>
      </c>
      <c r="M36" s="107" t="s">
        <v>499</v>
      </c>
      <c r="N36" s="97" t="s">
        <v>497</v>
      </c>
      <c r="O36" s="97" t="s">
        <v>491</v>
      </c>
      <c r="P36" s="209"/>
      <c r="Q36" s="97" t="s">
        <v>499</v>
      </c>
      <c r="R36" s="97" t="s">
        <v>497</v>
      </c>
      <c r="S36" s="97" t="s">
        <v>497</v>
      </c>
      <c r="T36" s="97" t="s">
        <v>497</v>
      </c>
      <c r="U36" s="97" t="s">
        <v>492</v>
      </c>
      <c r="V36" s="97" t="s">
        <v>495</v>
      </c>
      <c r="X36" s="106" t="s">
        <v>565</v>
      </c>
    </row>
    <row r="37" spans="2:60" ht="11.4" customHeight="1" x14ac:dyDescent="0.25">
      <c r="D37" s="98">
        <v>5</v>
      </c>
      <c r="E37" s="104" t="s">
        <v>561</v>
      </c>
      <c r="F37" s="33">
        <v>3387</v>
      </c>
      <c r="G37" s="34">
        <v>8.5</v>
      </c>
      <c r="H37" s="208">
        <v>0</v>
      </c>
      <c r="I37" s="96">
        <v>47.2</v>
      </c>
      <c r="J37" s="105">
        <v>73.25</v>
      </c>
      <c r="K37" s="106">
        <v>95</v>
      </c>
      <c r="M37" s="107" t="s">
        <v>494</v>
      </c>
      <c r="N37" s="97" t="s">
        <v>497</v>
      </c>
      <c r="O37" s="97" t="s">
        <v>497</v>
      </c>
      <c r="P37" s="97" t="s">
        <v>493</v>
      </c>
      <c r="Q37" s="209"/>
      <c r="R37" s="97" t="s">
        <v>492</v>
      </c>
      <c r="S37" s="97" t="s">
        <v>491</v>
      </c>
      <c r="T37" s="97" t="s">
        <v>497</v>
      </c>
      <c r="U37" s="97" t="s">
        <v>499</v>
      </c>
      <c r="V37" s="97" t="s">
        <v>493</v>
      </c>
    </row>
    <row r="38" spans="2:60" ht="11.4" customHeight="1" x14ac:dyDescent="0.25">
      <c r="D38" s="98">
        <v>6</v>
      </c>
      <c r="E38" s="104" t="s">
        <v>562</v>
      </c>
      <c r="F38" s="33">
        <v>3568</v>
      </c>
      <c r="G38" s="34">
        <v>8.5</v>
      </c>
      <c r="H38" s="208">
        <v>0</v>
      </c>
      <c r="I38" s="96">
        <v>47.2</v>
      </c>
      <c r="J38" s="105">
        <v>69</v>
      </c>
      <c r="K38" s="106">
        <v>-61</v>
      </c>
      <c r="M38" s="107" t="s">
        <v>491</v>
      </c>
      <c r="N38" s="97" t="s">
        <v>499</v>
      </c>
      <c r="O38" s="97" t="s">
        <v>499</v>
      </c>
      <c r="P38" s="97" t="s">
        <v>497</v>
      </c>
      <c r="Q38" s="97" t="s">
        <v>491</v>
      </c>
      <c r="R38" s="209"/>
      <c r="S38" s="97" t="s">
        <v>497</v>
      </c>
      <c r="T38" s="97" t="s">
        <v>493</v>
      </c>
      <c r="U38" s="97" t="s">
        <v>492</v>
      </c>
      <c r="V38" s="97" t="s">
        <v>493</v>
      </c>
    </row>
    <row r="39" spans="2:60" ht="11.4" customHeight="1" x14ac:dyDescent="0.25">
      <c r="D39" s="98">
        <v>7</v>
      </c>
      <c r="E39" s="104" t="s">
        <v>563</v>
      </c>
      <c r="F39" s="33">
        <v>3582</v>
      </c>
      <c r="G39" s="34">
        <v>7.5</v>
      </c>
      <c r="H39" s="208">
        <v>0</v>
      </c>
      <c r="I39" s="96">
        <v>41.7</v>
      </c>
      <c r="J39" s="105">
        <v>68</v>
      </c>
      <c r="K39" s="106">
        <v>-106</v>
      </c>
      <c r="M39" s="220" t="s">
        <v>499</v>
      </c>
      <c r="N39" s="97" t="s">
        <v>497</v>
      </c>
      <c r="O39" s="97" t="s">
        <v>499</v>
      </c>
      <c r="P39" s="97" t="s">
        <v>497</v>
      </c>
      <c r="Q39" s="97" t="s">
        <v>492</v>
      </c>
      <c r="R39" s="97" t="s">
        <v>497</v>
      </c>
      <c r="S39" s="209"/>
      <c r="T39" s="97" t="s">
        <v>491</v>
      </c>
      <c r="U39" s="97" t="s">
        <v>497</v>
      </c>
      <c r="V39" s="97" t="s">
        <v>491</v>
      </c>
    </row>
    <row r="40" spans="2:60" ht="11.4" customHeight="1" x14ac:dyDescent="0.25">
      <c r="D40" s="98">
        <v>8</v>
      </c>
      <c r="E40" s="104" t="s">
        <v>564</v>
      </c>
      <c r="F40" s="33">
        <v>3524</v>
      </c>
      <c r="G40" s="34">
        <v>7.5</v>
      </c>
      <c r="H40" s="106">
        <v>1</v>
      </c>
      <c r="I40" s="96">
        <v>41.7</v>
      </c>
      <c r="J40" s="105">
        <v>63</v>
      </c>
      <c r="K40" s="106">
        <v>-54</v>
      </c>
      <c r="M40" s="107" t="s">
        <v>499</v>
      </c>
      <c r="N40" s="97" t="s">
        <v>499</v>
      </c>
      <c r="O40" s="97" t="s">
        <v>499</v>
      </c>
      <c r="P40" s="97" t="s">
        <v>497</v>
      </c>
      <c r="Q40" s="97" t="s">
        <v>497</v>
      </c>
      <c r="R40" s="97" t="s">
        <v>499</v>
      </c>
      <c r="S40" s="97" t="s">
        <v>492</v>
      </c>
      <c r="T40" s="209"/>
      <c r="U40" s="97" t="s">
        <v>491</v>
      </c>
      <c r="V40" s="97" t="s">
        <v>493</v>
      </c>
    </row>
    <row r="41" spans="2:60" ht="11.4" customHeight="1" x14ac:dyDescent="0.25">
      <c r="D41" s="98">
        <v>9</v>
      </c>
      <c r="E41" s="104" t="s">
        <v>506</v>
      </c>
      <c r="F41" s="33">
        <v>3503</v>
      </c>
      <c r="G41" s="34">
        <v>7</v>
      </c>
      <c r="H41" s="208">
        <v>0</v>
      </c>
      <c r="I41" s="96">
        <v>38.9</v>
      </c>
      <c r="J41" s="105">
        <v>58</v>
      </c>
      <c r="K41" s="106">
        <v>-52</v>
      </c>
      <c r="M41" s="107" t="s">
        <v>491</v>
      </c>
      <c r="N41" s="97" t="s">
        <v>499</v>
      </c>
      <c r="O41" s="97" t="s">
        <v>494</v>
      </c>
      <c r="P41" s="97" t="s">
        <v>491</v>
      </c>
      <c r="Q41" s="97" t="s">
        <v>493</v>
      </c>
      <c r="R41" s="97" t="s">
        <v>491</v>
      </c>
      <c r="S41" s="97" t="s">
        <v>497</v>
      </c>
      <c r="T41" s="97" t="s">
        <v>492</v>
      </c>
      <c r="U41" s="209"/>
      <c r="V41" s="97" t="s">
        <v>497</v>
      </c>
    </row>
    <row r="42" spans="2:60" ht="11.4" customHeight="1" x14ac:dyDescent="0.25">
      <c r="D42" s="99">
        <v>10</v>
      </c>
      <c r="E42" s="169" t="s">
        <v>510</v>
      </c>
      <c r="F42" s="40">
        <v>3436</v>
      </c>
      <c r="G42" s="57">
        <v>5.5</v>
      </c>
      <c r="H42" s="210">
        <v>0</v>
      </c>
      <c r="I42" s="100">
        <v>30.6</v>
      </c>
      <c r="J42" s="170">
        <v>48.75</v>
      </c>
      <c r="K42" s="171">
        <v>-41</v>
      </c>
      <c r="L42" s="171"/>
      <c r="M42" s="172" t="s">
        <v>499</v>
      </c>
      <c r="N42" s="101" t="s">
        <v>494</v>
      </c>
      <c r="O42" s="101" t="s">
        <v>497</v>
      </c>
      <c r="P42" s="101" t="s">
        <v>494</v>
      </c>
      <c r="Q42" s="101" t="s">
        <v>499</v>
      </c>
      <c r="R42" s="101" t="s">
        <v>499</v>
      </c>
      <c r="S42" s="101" t="s">
        <v>492</v>
      </c>
      <c r="T42" s="101" t="s">
        <v>499</v>
      </c>
      <c r="U42" s="101" t="s">
        <v>497</v>
      </c>
      <c r="V42" s="211"/>
      <c r="X42" s="106" t="s">
        <v>565</v>
      </c>
    </row>
    <row r="43" spans="2:60" x14ac:dyDescent="0.25">
      <c r="D43" s="157"/>
      <c r="E43" s="117"/>
      <c r="F43" s="35"/>
      <c r="G43" s="35"/>
      <c r="H43" s="118"/>
      <c r="I43" s="36"/>
      <c r="J43" s="77"/>
      <c r="K43" s="120">
        <f>SUM(K33:K42)</f>
        <v>0</v>
      </c>
      <c r="L43" s="120"/>
      <c r="M43" s="120"/>
      <c r="N43" s="121"/>
      <c r="O43" s="122"/>
      <c r="P43" s="122"/>
      <c r="Q43" s="122"/>
      <c r="R43" s="122"/>
      <c r="S43" s="122"/>
      <c r="T43" s="122"/>
      <c r="U43" s="122"/>
      <c r="V43" s="122"/>
    </row>
    <row r="45" spans="2:60" x14ac:dyDescent="0.25">
      <c r="D45" s="128"/>
      <c r="E45" s="123"/>
      <c r="F45" s="115"/>
      <c r="G45" s="115"/>
      <c r="H45" s="124"/>
      <c r="I45" s="125"/>
      <c r="J45" s="177"/>
      <c r="K45" s="126"/>
      <c r="L45" s="127"/>
      <c r="M45" s="127"/>
      <c r="N45" s="167"/>
      <c r="O45" s="129"/>
      <c r="P45" s="129"/>
      <c r="Q45" s="129"/>
      <c r="R45" s="129"/>
      <c r="S45" s="129"/>
      <c r="T45" s="129"/>
      <c r="U45" s="129"/>
      <c r="V45" s="129"/>
    </row>
    <row r="46" spans="2:60" s="166" customFormat="1" ht="11.1" customHeight="1" x14ac:dyDescent="0.25">
      <c r="B46" s="103" t="s">
        <v>575</v>
      </c>
      <c r="C46" s="165"/>
      <c r="D46" s="201" t="s">
        <v>0</v>
      </c>
      <c r="E46" s="202" t="s">
        <v>6</v>
      </c>
      <c r="F46" s="214" t="s">
        <v>167</v>
      </c>
      <c r="G46" s="214" t="s">
        <v>574</v>
      </c>
      <c r="H46" s="216" t="s">
        <v>166</v>
      </c>
      <c r="I46" s="217" t="s">
        <v>504</v>
      </c>
      <c r="J46" s="215" t="s">
        <v>305</v>
      </c>
      <c r="K46" s="219" t="s">
        <v>505</v>
      </c>
      <c r="L46" s="219"/>
      <c r="M46" s="219" t="s">
        <v>12</v>
      </c>
      <c r="N46" s="173" t="s">
        <v>112</v>
      </c>
      <c r="O46" s="168" t="s">
        <v>14</v>
      </c>
      <c r="P46" s="168" t="s">
        <v>169</v>
      </c>
      <c r="Q46" s="168" t="s">
        <v>11</v>
      </c>
      <c r="R46" s="168" t="s">
        <v>68</v>
      </c>
      <c r="S46" s="168" t="s">
        <v>297</v>
      </c>
      <c r="T46" s="168" t="s">
        <v>9</v>
      </c>
      <c r="U46" s="168" t="s">
        <v>117</v>
      </c>
      <c r="V46" s="168" t="s">
        <v>44</v>
      </c>
      <c r="X46" s="245"/>
      <c r="Y46" s="162"/>
      <c r="Z46" s="176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60"/>
      <c r="AN46" s="160"/>
      <c r="AO46" s="160"/>
      <c r="AP46" s="161"/>
      <c r="AQ46" s="162"/>
      <c r="AR46" s="162"/>
      <c r="AS46" s="162"/>
      <c r="AT46" s="162"/>
      <c r="AU46" s="103"/>
      <c r="AV46" s="163"/>
      <c r="AW46" s="163"/>
      <c r="AX46" s="103"/>
      <c r="AY46" s="163"/>
      <c r="AZ46" s="164"/>
      <c r="BA46" s="165"/>
      <c r="BC46" s="103"/>
      <c r="BD46" s="103"/>
      <c r="BE46" s="103"/>
      <c r="BF46" s="103"/>
      <c r="BG46" s="103"/>
      <c r="BH46" s="103"/>
    </row>
    <row r="47" spans="2:60" ht="11.1" customHeight="1" x14ac:dyDescent="0.25">
      <c r="C47" s="113"/>
      <c r="D47" s="157">
        <v>1</v>
      </c>
      <c r="E47" s="117" t="s">
        <v>566</v>
      </c>
      <c r="F47" s="35">
        <v>3733</v>
      </c>
      <c r="G47" s="36">
        <v>11.5</v>
      </c>
      <c r="H47" s="212">
        <v>0</v>
      </c>
      <c r="I47" s="36">
        <f>G47*100/18</f>
        <v>63.888888888888886</v>
      </c>
      <c r="J47" s="77">
        <v>98.5</v>
      </c>
      <c r="K47" s="157">
        <v>2</v>
      </c>
      <c r="L47" s="120"/>
      <c r="M47" s="213"/>
      <c r="N47" s="121" t="s">
        <v>497</v>
      </c>
      <c r="O47" s="122" t="s">
        <v>493</v>
      </c>
      <c r="P47" s="122" t="s">
        <v>497</v>
      </c>
      <c r="Q47" s="122" t="s">
        <v>497</v>
      </c>
      <c r="R47" s="122" t="s">
        <v>492</v>
      </c>
      <c r="S47" s="122" t="s">
        <v>497</v>
      </c>
      <c r="T47" s="122" t="s">
        <v>492</v>
      </c>
      <c r="U47" s="122" t="s">
        <v>493</v>
      </c>
      <c r="V47" s="122" t="s">
        <v>492</v>
      </c>
    </row>
    <row r="48" spans="2:60" ht="11.1" customHeight="1" x14ac:dyDescent="0.25">
      <c r="C48" s="113"/>
      <c r="D48" s="98">
        <v>2</v>
      </c>
      <c r="E48" s="104" t="s">
        <v>567</v>
      </c>
      <c r="F48" s="33">
        <v>3657</v>
      </c>
      <c r="G48" s="34">
        <v>11</v>
      </c>
      <c r="H48" s="208">
        <v>0</v>
      </c>
      <c r="I48" s="34">
        <f t="shared" ref="I48:I56" si="0">G48*100/18</f>
        <v>61.111111111111114</v>
      </c>
      <c r="J48" s="110">
        <v>94.75</v>
      </c>
      <c r="K48" s="98">
        <v>34</v>
      </c>
      <c r="M48" s="106" t="s">
        <v>497</v>
      </c>
      <c r="N48" s="209"/>
      <c r="O48" s="97" t="s">
        <v>497</v>
      </c>
      <c r="P48" s="97" t="s">
        <v>492</v>
      </c>
      <c r="Q48" s="97" t="s">
        <v>492</v>
      </c>
      <c r="R48" s="97" t="s">
        <v>497</v>
      </c>
      <c r="S48" s="97" t="s">
        <v>497</v>
      </c>
      <c r="T48" s="97" t="s">
        <v>497</v>
      </c>
      <c r="U48" s="97" t="s">
        <v>492</v>
      </c>
      <c r="V48" s="97" t="s">
        <v>493</v>
      </c>
    </row>
    <row r="49" spans="2:28" ht="11.1" customHeight="1" x14ac:dyDescent="0.25">
      <c r="C49" s="113"/>
      <c r="D49" s="98">
        <v>3</v>
      </c>
      <c r="E49" s="104" t="s">
        <v>557</v>
      </c>
      <c r="F49" s="33">
        <v>3634</v>
      </c>
      <c r="G49" s="34">
        <v>9.5</v>
      </c>
      <c r="H49" s="208">
        <v>0</v>
      </c>
      <c r="I49" s="34">
        <f t="shared" si="0"/>
        <v>52.777777777777779</v>
      </c>
      <c r="J49" s="110">
        <v>83.75</v>
      </c>
      <c r="K49" s="98">
        <v>17</v>
      </c>
      <c r="M49" s="106" t="s">
        <v>499</v>
      </c>
      <c r="N49" s="107" t="s">
        <v>497</v>
      </c>
      <c r="O49" s="209"/>
      <c r="P49" s="97" t="s">
        <v>497</v>
      </c>
      <c r="Q49" s="97" t="s">
        <v>493</v>
      </c>
      <c r="R49" s="97" t="s">
        <v>497</v>
      </c>
      <c r="S49" s="97" t="s">
        <v>492</v>
      </c>
      <c r="T49" s="97" t="s">
        <v>497</v>
      </c>
      <c r="U49" s="97" t="s">
        <v>497</v>
      </c>
      <c r="V49" s="97" t="s">
        <v>498</v>
      </c>
    </row>
    <row r="50" spans="2:28" ht="11.1" customHeight="1" x14ac:dyDescent="0.25">
      <c r="C50" s="113"/>
      <c r="D50" s="98">
        <v>4</v>
      </c>
      <c r="E50" s="104" t="s">
        <v>568</v>
      </c>
      <c r="F50" s="33">
        <v>3649</v>
      </c>
      <c r="G50" s="34">
        <v>9.5</v>
      </c>
      <c r="H50" s="208">
        <v>0</v>
      </c>
      <c r="I50" s="34">
        <f t="shared" si="0"/>
        <v>52.777777777777779</v>
      </c>
      <c r="J50" s="110">
        <v>79.75</v>
      </c>
      <c r="K50" s="98">
        <v>8</v>
      </c>
      <c r="M50" s="106" t="s">
        <v>497</v>
      </c>
      <c r="N50" s="107" t="s">
        <v>491</v>
      </c>
      <c r="O50" s="97" t="s">
        <v>497</v>
      </c>
      <c r="P50" s="209"/>
      <c r="Q50" s="97" t="s">
        <v>497</v>
      </c>
      <c r="R50" s="97" t="s">
        <v>499</v>
      </c>
      <c r="S50" s="97" t="s">
        <v>497</v>
      </c>
      <c r="T50" s="97" t="s">
        <v>497</v>
      </c>
      <c r="U50" s="97" t="s">
        <v>493</v>
      </c>
      <c r="V50" s="97" t="s">
        <v>495</v>
      </c>
    </row>
    <row r="51" spans="2:28" ht="11.1" customHeight="1" x14ac:dyDescent="0.25">
      <c r="C51" s="113"/>
      <c r="D51" s="98">
        <v>5</v>
      </c>
      <c r="E51" s="104" t="s">
        <v>569</v>
      </c>
      <c r="F51" s="33">
        <v>3589</v>
      </c>
      <c r="G51" s="34">
        <v>9</v>
      </c>
      <c r="H51" s="208">
        <v>0</v>
      </c>
      <c r="I51" s="34">
        <f t="shared" si="0"/>
        <v>50</v>
      </c>
      <c r="J51" s="110">
        <v>76.25</v>
      </c>
      <c r="K51" s="98">
        <v>32</v>
      </c>
      <c r="M51" s="106" t="s">
        <v>497</v>
      </c>
      <c r="N51" s="107" t="s">
        <v>491</v>
      </c>
      <c r="O51" s="97" t="s">
        <v>499</v>
      </c>
      <c r="P51" s="97" t="s">
        <v>497</v>
      </c>
      <c r="Q51" s="209"/>
      <c r="R51" s="97" t="s">
        <v>497</v>
      </c>
      <c r="S51" s="97" t="s">
        <v>497</v>
      </c>
      <c r="T51" s="97" t="s">
        <v>497</v>
      </c>
      <c r="U51" s="97" t="s">
        <v>497</v>
      </c>
      <c r="V51" s="97" t="s">
        <v>495</v>
      </c>
      <c r="W51" s="114"/>
    </row>
    <row r="52" spans="2:28" ht="11.1" customHeight="1" x14ac:dyDescent="0.25">
      <c r="C52" s="113"/>
      <c r="D52" s="98">
        <v>6</v>
      </c>
      <c r="E52" s="104" t="s">
        <v>571</v>
      </c>
      <c r="F52" s="33">
        <v>2685</v>
      </c>
      <c r="G52" s="34">
        <v>9</v>
      </c>
      <c r="H52" s="208">
        <v>0</v>
      </c>
      <c r="I52" s="34">
        <f t="shared" ref="I52" si="1">G52*100/18</f>
        <v>50</v>
      </c>
      <c r="J52" s="110">
        <v>80</v>
      </c>
      <c r="K52" s="98">
        <v>-22</v>
      </c>
      <c r="M52" s="106" t="s">
        <v>491</v>
      </c>
      <c r="N52" s="107" t="s">
        <v>497</v>
      </c>
      <c r="O52" s="97" t="s">
        <v>497</v>
      </c>
      <c r="P52" s="97" t="s">
        <v>493</v>
      </c>
      <c r="Q52" s="97" t="s">
        <v>497</v>
      </c>
      <c r="R52" s="209"/>
      <c r="S52" s="97" t="s">
        <v>497</v>
      </c>
      <c r="T52" s="97" t="s">
        <v>497</v>
      </c>
      <c r="U52" s="97" t="s">
        <v>497</v>
      </c>
      <c r="V52" s="97" t="s">
        <v>497</v>
      </c>
      <c r="W52" s="114"/>
    </row>
    <row r="53" spans="2:28" ht="11.1" customHeight="1" x14ac:dyDescent="0.25">
      <c r="C53" s="113"/>
      <c r="D53" s="98">
        <v>7</v>
      </c>
      <c r="E53" s="104" t="s">
        <v>570</v>
      </c>
      <c r="F53" s="33">
        <v>3702</v>
      </c>
      <c r="G53" s="34">
        <v>9</v>
      </c>
      <c r="H53" s="208">
        <v>0</v>
      </c>
      <c r="I53" s="34">
        <f t="shared" si="0"/>
        <v>50</v>
      </c>
      <c r="J53" s="110">
        <v>79</v>
      </c>
      <c r="K53" s="98">
        <v>-32</v>
      </c>
      <c r="M53" s="106" t="s">
        <v>497</v>
      </c>
      <c r="N53" s="107" t="s">
        <v>497</v>
      </c>
      <c r="O53" s="97" t="s">
        <v>491</v>
      </c>
      <c r="P53" s="97" t="s">
        <v>497</v>
      </c>
      <c r="Q53" s="97" t="s">
        <v>497</v>
      </c>
      <c r="R53" s="97" t="s">
        <v>497</v>
      </c>
      <c r="S53" s="209"/>
      <c r="T53" s="97" t="s">
        <v>497</v>
      </c>
      <c r="U53" s="97" t="s">
        <v>497</v>
      </c>
      <c r="V53" s="97" t="s">
        <v>492</v>
      </c>
      <c r="W53" s="114"/>
    </row>
    <row r="54" spans="2:28" ht="11.1" customHeight="1" x14ac:dyDescent="0.25">
      <c r="C54" s="113"/>
      <c r="D54" s="98">
        <v>8</v>
      </c>
      <c r="E54" s="104" t="s">
        <v>572</v>
      </c>
      <c r="F54" s="33">
        <v>3603</v>
      </c>
      <c r="G54" s="34">
        <v>8.5</v>
      </c>
      <c r="H54" s="208">
        <v>0</v>
      </c>
      <c r="I54" s="34">
        <f t="shared" si="0"/>
        <v>47.222222222222221</v>
      </c>
      <c r="J54" s="110">
        <v>75.75</v>
      </c>
      <c r="K54" s="98">
        <v>14</v>
      </c>
      <c r="M54" s="106" t="s">
        <v>491</v>
      </c>
      <c r="N54" s="107" t="s">
        <v>497</v>
      </c>
      <c r="O54" s="97" t="s">
        <v>497</v>
      </c>
      <c r="P54" s="97" t="s">
        <v>497</v>
      </c>
      <c r="Q54" s="97" t="s">
        <v>497</v>
      </c>
      <c r="R54" s="97" t="s">
        <v>497</v>
      </c>
      <c r="S54" s="97" t="s">
        <v>497</v>
      </c>
      <c r="T54" s="209"/>
      <c r="U54" s="97" t="s">
        <v>497</v>
      </c>
      <c r="V54" s="97" t="s">
        <v>497</v>
      </c>
      <c r="W54" s="114"/>
    </row>
    <row r="55" spans="2:28" ht="11.1" customHeight="1" x14ac:dyDescent="0.25">
      <c r="C55" s="113"/>
      <c r="D55" s="98">
        <v>9</v>
      </c>
      <c r="E55" s="104" t="s">
        <v>573</v>
      </c>
      <c r="F55" s="33">
        <v>3630</v>
      </c>
      <c r="G55" s="34">
        <v>7.5</v>
      </c>
      <c r="H55" s="208">
        <v>0</v>
      </c>
      <c r="I55" s="34">
        <f t="shared" si="0"/>
        <v>41.666666666666664</v>
      </c>
      <c r="J55" s="110">
        <v>66.5</v>
      </c>
      <c r="K55" s="98">
        <v>-21</v>
      </c>
      <c r="M55" s="106" t="s">
        <v>499</v>
      </c>
      <c r="N55" s="107" t="s">
        <v>491</v>
      </c>
      <c r="O55" s="97" t="s">
        <v>497</v>
      </c>
      <c r="P55" s="97" t="s">
        <v>499</v>
      </c>
      <c r="Q55" s="97" t="s">
        <v>497</v>
      </c>
      <c r="R55" s="97" t="s">
        <v>497</v>
      </c>
      <c r="S55" s="97" t="s">
        <v>497</v>
      </c>
      <c r="T55" s="97" t="s">
        <v>497</v>
      </c>
      <c r="U55" s="209"/>
      <c r="V55" s="97" t="s">
        <v>497</v>
      </c>
      <c r="W55" s="114"/>
    </row>
    <row r="56" spans="2:28" ht="11.1" customHeight="1" x14ac:dyDescent="0.25">
      <c r="C56" s="113"/>
      <c r="D56" s="99">
        <v>10</v>
      </c>
      <c r="E56" s="169" t="s">
        <v>558</v>
      </c>
      <c r="F56" s="40">
        <v>3575</v>
      </c>
      <c r="G56" s="57">
        <v>5.5</v>
      </c>
      <c r="H56" s="210">
        <v>0</v>
      </c>
      <c r="I56" s="57">
        <f t="shared" si="0"/>
        <v>30.555555555555557</v>
      </c>
      <c r="J56" s="78">
        <v>50.25</v>
      </c>
      <c r="K56" s="99">
        <v>-32</v>
      </c>
      <c r="L56" s="171"/>
      <c r="M56" s="171" t="s">
        <v>491</v>
      </c>
      <c r="N56" s="172" t="s">
        <v>499</v>
      </c>
      <c r="O56" s="101" t="s">
        <v>501</v>
      </c>
      <c r="P56" s="101" t="s">
        <v>494</v>
      </c>
      <c r="Q56" s="101" t="s">
        <v>494</v>
      </c>
      <c r="R56" s="101" t="s">
        <v>497</v>
      </c>
      <c r="S56" s="101" t="s">
        <v>491</v>
      </c>
      <c r="T56" s="101" t="s">
        <v>497</v>
      </c>
      <c r="U56" s="101" t="s">
        <v>497</v>
      </c>
      <c r="V56" s="211"/>
      <c r="W56" s="114"/>
    </row>
    <row r="57" spans="2:28" ht="12" customHeight="1" x14ac:dyDescent="0.25">
      <c r="D57" s="157"/>
      <c r="E57" s="117"/>
      <c r="F57" s="35"/>
      <c r="G57" s="35"/>
      <c r="H57" s="118"/>
      <c r="I57" s="36"/>
      <c r="J57" s="77"/>
      <c r="K57" s="120">
        <f>SUM(K47:K56)</f>
        <v>0</v>
      </c>
      <c r="L57" s="120"/>
      <c r="M57" s="120"/>
      <c r="N57" s="121"/>
      <c r="O57" s="122"/>
      <c r="P57" s="122"/>
      <c r="Q57" s="122"/>
      <c r="R57" s="122"/>
      <c r="S57" s="122"/>
      <c r="T57" s="122"/>
      <c r="U57" s="122"/>
      <c r="V57" s="122"/>
    </row>
    <row r="58" spans="2:28" ht="12" customHeight="1" x14ac:dyDescent="0.25"/>
    <row r="59" spans="2:28" ht="12" customHeight="1" x14ac:dyDescent="0.25"/>
    <row r="60" spans="2:28" ht="11.1" customHeight="1" x14ac:dyDescent="0.25">
      <c r="B60" s="103" t="s">
        <v>1332</v>
      </c>
      <c r="D60" s="201" t="s">
        <v>0</v>
      </c>
      <c r="E60" s="202" t="s">
        <v>6</v>
      </c>
      <c r="F60" s="214" t="s">
        <v>167</v>
      </c>
      <c r="G60" s="214" t="s">
        <v>574</v>
      </c>
      <c r="H60" s="216" t="s">
        <v>166</v>
      </c>
      <c r="I60" s="217" t="s">
        <v>504</v>
      </c>
      <c r="J60" s="215" t="s">
        <v>305</v>
      </c>
      <c r="K60" s="219" t="s">
        <v>505</v>
      </c>
      <c r="L60" s="219"/>
      <c r="M60" s="219" t="s">
        <v>59</v>
      </c>
      <c r="N60" s="173" t="s">
        <v>70</v>
      </c>
      <c r="O60" s="168" t="s">
        <v>144</v>
      </c>
      <c r="P60" s="168" t="s">
        <v>156</v>
      </c>
      <c r="Q60" s="168" t="s">
        <v>60</v>
      </c>
      <c r="R60" s="168" t="s">
        <v>45</v>
      </c>
      <c r="S60" s="168" t="s">
        <v>1301</v>
      </c>
      <c r="T60" s="168" t="s">
        <v>12</v>
      </c>
    </row>
    <row r="61" spans="2:28" ht="11.1" customHeight="1" x14ac:dyDescent="0.25">
      <c r="D61" s="157">
        <v>1</v>
      </c>
      <c r="E61" s="104" t="s">
        <v>1333</v>
      </c>
      <c r="F61" s="33">
        <v>3796</v>
      </c>
      <c r="G61" s="34">
        <v>25.5</v>
      </c>
      <c r="H61" s="208">
        <v>0</v>
      </c>
      <c r="I61" s="34">
        <f>G61*100/42</f>
        <v>60.714285714285715</v>
      </c>
      <c r="J61" s="110">
        <v>508.5</v>
      </c>
      <c r="K61" s="246">
        <v>8</v>
      </c>
      <c r="M61" s="213" t="s">
        <v>1341</v>
      </c>
      <c r="N61" s="110" t="s">
        <v>1343</v>
      </c>
      <c r="O61" s="96" t="s">
        <v>1344</v>
      </c>
      <c r="P61" s="34" t="s">
        <v>1344</v>
      </c>
      <c r="Q61" s="105" t="s">
        <v>1344</v>
      </c>
      <c r="R61" s="106" t="s">
        <v>1343</v>
      </c>
      <c r="S61" s="106" t="s">
        <v>1345</v>
      </c>
      <c r="T61" s="107" t="s">
        <v>1345</v>
      </c>
      <c r="W61" s="106"/>
      <c r="X61" s="106">
        <v>3751</v>
      </c>
      <c r="Y61" s="110">
        <f>X61+53.38</f>
        <v>3804.38</v>
      </c>
      <c r="Z61" s="106">
        <f t="shared" ref="Z61:Z68" si="2">Y61-F61</f>
        <v>8.3800000000001091</v>
      </c>
      <c r="AA61" s="33">
        <v>8</v>
      </c>
      <c r="AB61" s="33">
        <v>8</v>
      </c>
    </row>
    <row r="62" spans="2:28" ht="11.1" customHeight="1" x14ac:dyDescent="0.25">
      <c r="D62" s="98">
        <v>2</v>
      </c>
      <c r="E62" s="104" t="s">
        <v>1334</v>
      </c>
      <c r="F62" s="33">
        <v>3809</v>
      </c>
      <c r="G62" s="34">
        <v>24.5</v>
      </c>
      <c r="H62" s="208">
        <v>0</v>
      </c>
      <c r="I62" s="34">
        <f t="shared" ref="I62:I68" si="3">G62*100/42</f>
        <v>58.333333333333336</v>
      </c>
      <c r="J62" s="110">
        <v>495.25</v>
      </c>
      <c r="K62" s="246">
        <v>-22</v>
      </c>
      <c r="M62" s="33" t="s">
        <v>1343</v>
      </c>
      <c r="N62" s="209"/>
      <c r="O62" s="96" t="s">
        <v>1343</v>
      </c>
      <c r="P62" s="34" t="s">
        <v>1346</v>
      </c>
      <c r="Q62" s="105" t="s">
        <v>1347</v>
      </c>
      <c r="R62" s="106" t="s">
        <v>1348</v>
      </c>
      <c r="S62" s="106" t="s">
        <v>1349</v>
      </c>
      <c r="T62" s="107" t="s">
        <v>1350</v>
      </c>
      <c r="W62" s="106"/>
      <c r="X62" s="106">
        <v>3732</v>
      </c>
      <c r="Y62" s="110">
        <f t="shared" ref="Y62:Y68" si="4">X62+53.38</f>
        <v>3785.38</v>
      </c>
      <c r="Z62" s="106">
        <f t="shared" si="2"/>
        <v>-23.619999999999891</v>
      </c>
      <c r="AA62" s="106">
        <f>AA61+Z62</f>
        <v>-15.619999999999891</v>
      </c>
      <c r="AB62" s="33">
        <v>-16</v>
      </c>
    </row>
    <row r="63" spans="2:28" ht="11.1" customHeight="1" x14ac:dyDescent="0.25">
      <c r="D63" s="98">
        <v>3</v>
      </c>
      <c r="E63" s="104" t="s">
        <v>1368</v>
      </c>
      <c r="F63" s="33">
        <v>3761</v>
      </c>
      <c r="G63" s="34">
        <v>23.5</v>
      </c>
      <c r="H63" s="208">
        <v>0</v>
      </c>
      <c r="I63" s="34">
        <f t="shared" si="3"/>
        <v>55.952380952380949</v>
      </c>
      <c r="J63" s="110">
        <v>471.25</v>
      </c>
      <c r="K63" s="246">
        <v>3</v>
      </c>
      <c r="M63" s="33" t="s">
        <v>1351</v>
      </c>
      <c r="N63" s="110" t="s">
        <v>1343</v>
      </c>
      <c r="O63" s="209"/>
      <c r="P63" s="34" t="s">
        <v>1343</v>
      </c>
      <c r="Q63" s="105" t="s">
        <v>1352</v>
      </c>
      <c r="R63" s="106" t="s">
        <v>1353</v>
      </c>
      <c r="S63" s="106" t="s">
        <v>1348</v>
      </c>
      <c r="T63" s="107" t="s">
        <v>1354</v>
      </c>
      <c r="W63" s="106"/>
      <c r="X63" s="106">
        <v>3711</v>
      </c>
      <c r="Y63" s="110">
        <f t="shared" si="4"/>
        <v>3764.38</v>
      </c>
      <c r="Z63" s="106">
        <f t="shared" si="2"/>
        <v>3.3800000000001091</v>
      </c>
      <c r="AA63" s="106">
        <f t="shared" ref="AA63:AA68" si="5">AA62+Z63</f>
        <v>-12.239999999999782</v>
      </c>
      <c r="AB63" s="33">
        <v>-13</v>
      </c>
    </row>
    <row r="64" spans="2:28" ht="11.1" customHeight="1" x14ac:dyDescent="0.25">
      <c r="D64" s="98">
        <v>4</v>
      </c>
      <c r="E64" s="104" t="s">
        <v>1336</v>
      </c>
      <c r="F64" s="33">
        <v>3730</v>
      </c>
      <c r="G64" s="34">
        <v>23</v>
      </c>
      <c r="H64" s="208">
        <v>0</v>
      </c>
      <c r="I64" s="34">
        <f t="shared" si="3"/>
        <v>54.761904761904759</v>
      </c>
      <c r="J64" s="110">
        <v>459.75</v>
      </c>
      <c r="K64" s="246">
        <v>14</v>
      </c>
      <c r="M64" s="33" t="s">
        <v>1351</v>
      </c>
      <c r="N64" s="110" t="s">
        <v>1355</v>
      </c>
      <c r="O64" s="96" t="s">
        <v>1343</v>
      </c>
      <c r="P64" s="209"/>
      <c r="Q64" s="105" t="s">
        <v>1347</v>
      </c>
      <c r="R64" s="106" t="s">
        <v>1343</v>
      </c>
      <c r="S64" s="106" t="s">
        <v>1356</v>
      </c>
      <c r="T64" s="107" t="s">
        <v>1357</v>
      </c>
      <c r="W64" s="106"/>
      <c r="X64" s="106">
        <v>3691</v>
      </c>
      <c r="Y64" s="110">
        <f t="shared" si="4"/>
        <v>3744.38</v>
      </c>
      <c r="Z64" s="106">
        <f t="shared" si="2"/>
        <v>14.380000000000109</v>
      </c>
      <c r="AA64" s="106">
        <f t="shared" si="5"/>
        <v>2.1400000000003274</v>
      </c>
      <c r="AB64" s="33">
        <v>1</v>
      </c>
    </row>
    <row r="65" spans="2:60" ht="11.1" customHeight="1" x14ac:dyDescent="0.25">
      <c r="D65" s="98">
        <v>5</v>
      </c>
      <c r="E65" s="104" t="s">
        <v>1337</v>
      </c>
      <c r="F65" s="33">
        <v>3743</v>
      </c>
      <c r="G65" s="34">
        <v>21</v>
      </c>
      <c r="H65" s="208">
        <v>0</v>
      </c>
      <c r="I65" s="34">
        <f t="shared" si="3"/>
        <v>50</v>
      </c>
      <c r="J65" s="110">
        <v>428</v>
      </c>
      <c r="K65" s="246">
        <v>-5</v>
      </c>
      <c r="M65" s="33" t="s">
        <v>1351</v>
      </c>
      <c r="N65" s="110" t="s">
        <v>1358</v>
      </c>
      <c r="O65" s="96" t="s">
        <v>1359</v>
      </c>
      <c r="P65" s="34" t="s">
        <v>1358</v>
      </c>
      <c r="Q65" s="209"/>
      <c r="R65" s="106" t="s">
        <v>1343</v>
      </c>
      <c r="S65" s="106" t="s">
        <v>1344</v>
      </c>
      <c r="T65" s="107" t="s">
        <v>1348</v>
      </c>
      <c r="W65" s="106"/>
      <c r="X65" s="106">
        <v>3685</v>
      </c>
      <c r="Y65" s="110">
        <f t="shared" si="4"/>
        <v>3738.38</v>
      </c>
      <c r="Z65" s="106">
        <f t="shared" si="2"/>
        <v>-4.6199999999998909</v>
      </c>
      <c r="AA65" s="106">
        <f t="shared" si="5"/>
        <v>-2.4799999999995634</v>
      </c>
      <c r="AB65" s="33">
        <v>-4</v>
      </c>
    </row>
    <row r="66" spans="2:60" ht="11.1" customHeight="1" x14ac:dyDescent="0.25">
      <c r="D66" s="98">
        <v>6</v>
      </c>
      <c r="E66" s="104" t="s">
        <v>1338</v>
      </c>
      <c r="F66" s="33">
        <v>3708</v>
      </c>
      <c r="G66" s="34">
        <v>19</v>
      </c>
      <c r="H66" s="208">
        <v>0</v>
      </c>
      <c r="I66" s="34">
        <f t="shared" si="3"/>
        <v>45.238095238095241</v>
      </c>
      <c r="J66" s="110">
        <v>399</v>
      </c>
      <c r="K66" s="246">
        <v>11</v>
      </c>
      <c r="M66" s="33" t="s">
        <v>1343</v>
      </c>
      <c r="N66" s="110" t="s">
        <v>1360</v>
      </c>
      <c r="O66" s="96" t="s">
        <v>1361</v>
      </c>
      <c r="P66" s="34" t="s">
        <v>1343</v>
      </c>
      <c r="Q66" s="105" t="s">
        <v>1343</v>
      </c>
      <c r="R66" s="209"/>
      <c r="S66" s="106" t="s">
        <v>1343</v>
      </c>
      <c r="T66" s="107" t="s">
        <v>1343</v>
      </c>
      <c r="W66" s="106"/>
      <c r="X66" s="106">
        <v>3666</v>
      </c>
      <c r="Y66" s="110">
        <f t="shared" si="4"/>
        <v>3719.38</v>
      </c>
      <c r="Z66" s="106">
        <f t="shared" si="2"/>
        <v>11.380000000000109</v>
      </c>
      <c r="AA66" s="106">
        <f t="shared" si="5"/>
        <v>8.9000000000005457</v>
      </c>
      <c r="AB66" s="33">
        <v>7</v>
      </c>
    </row>
    <row r="67" spans="2:60" ht="11.1" customHeight="1" x14ac:dyDescent="0.25">
      <c r="D67" s="98">
        <v>7</v>
      </c>
      <c r="E67" s="104" t="s">
        <v>1339</v>
      </c>
      <c r="F67" s="33">
        <v>3661</v>
      </c>
      <c r="G67" s="34">
        <v>16</v>
      </c>
      <c r="H67" s="208">
        <v>0</v>
      </c>
      <c r="I67" s="34">
        <f t="shared" si="3"/>
        <v>38.095238095238095</v>
      </c>
      <c r="J67" s="110">
        <v>336.25</v>
      </c>
      <c r="K67" s="246">
        <v>24</v>
      </c>
      <c r="M67" s="33" t="s">
        <v>1362</v>
      </c>
      <c r="N67" s="110" t="s">
        <v>1363</v>
      </c>
      <c r="O67" s="96" t="s">
        <v>1360</v>
      </c>
      <c r="P67" s="34" t="s">
        <v>1364</v>
      </c>
      <c r="Q67" s="105" t="s">
        <v>1351</v>
      </c>
      <c r="R67" s="106" t="s">
        <v>1343</v>
      </c>
      <c r="S67" s="209"/>
      <c r="T67" s="107" t="s">
        <v>1343</v>
      </c>
      <c r="W67" s="106"/>
      <c r="X67" s="106">
        <v>3632</v>
      </c>
      <c r="Y67" s="110">
        <f t="shared" si="4"/>
        <v>3685.38</v>
      </c>
      <c r="Z67" s="106">
        <f t="shared" si="2"/>
        <v>24.380000000000109</v>
      </c>
      <c r="AA67" s="106">
        <f t="shared" si="5"/>
        <v>33.280000000000655</v>
      </c>
      <c r="AB67" s="33">
        <v>31</v>
      </c>
    </row>
    <row r="68" spans="2:60" ht="11.1" customHeight="1" x14ac:dyDescent="0.25">
      <c r="D68" s="99">
        <v>8</v>
      </c>
      <c r="E68" s="169" t="s">
        <v>1340</v>
      </c>
      <c r="F68" s="40">
        <v>3729</v>
      </c>
      <c r="G68" s="57" t="s">
        <v>1342</v>
      </c>
      <c r="H68" s="210">
        <v>0</v>
      </c>
      <c r="I68" s="57">
        <f t="shared" si="3"/>
        <v>36.904761904761905</v>
      </c>
      <c r="J68" s="78">
        <v>328</v>
      </c>
      <c r="K68" s="247">
        <v>-33</v>
      </c>
      <c r="L68" s="171"/>
      <c r="M68" s="40" t="s">
        <v>1362</v>
      </c>
      <c r="N68" s="78" t="s">
        <v>1365</v>
      </c>
      <c r="O68" s="100" t="s">
        <v>1366</v>
      </c>
      <c r="P68" s="57" t="s">
        <v>1367</v>
      </c>
      <c r="Q68" s="170" t="s">
        <v>1360</v>
      </c>
      <c r="R68" s="171" t="s">
        <v>1343</v>
      </c>
      <c r="S68" s="171" t="s">
        <v>1343</v>
      </c>
      <c r="T68" s="211"/>
      <c r="W68" s="106"/>
      <c r="X68" s="106">
        <v>3642</v>
      </c>
      <c r="Y68" s="110">
        <f t="shared" si="4"/>
        <v>3695.38</v>
      </c>
      <c r="Z68" s="106">
        <f t="shared" si="2"/>
        <v>-33.619999999999891</v>
      </c>
      <c r="AA68" s="106">
        <f t="shared" si="5"/>
        <v>-0.33999999999923602</v>
      </c>
      <c r="AB68" s="33">
        <v>-3</v>
      </c>
    </row>
    <row r="69" spans="2:60" ht="12" customHeight="1" x14ac:dyDescent="0.25">
      <c r="D69" s="157"/>
      <c r="E69" s="117"/>
      <c r="F69" s="35"/>
      <c r="G69" s="35"/>
      <c r="H69" s="118"/>
      <c r="I69" s="36"/>
      <c r="J69" s="77"/>
      <c r="K69" s="120">
        <f>SUM(K61:K68)</f>
        <v>0</v>
      </c>
      <c r="L69" s="120"/>
      <c r="M69" s="120"/>
      <c r="N69" s="121"/>
      <c r="O69" s="122"/>
      <c r="P69" s="122"/>
      <c r="Q69" s="122"/>
      <c r="R69" s="122"/>
      <c r="S69" s="122"/>
      <c r="T69" s="122"/>
      <c r="W69" s="106"/>
    </row>
    <row r="70" spans="2:60" ht="12" customHeight="1" x14ac:dyDescent="0.25">
      <c r="K70" s="33"/>
      <c r="W70" s="106">
        <f>SUM(W61:W68)/8</f>
        <v>0</v>
      </c>
      <c r="X70" s="33">
        <f>SUM(X61:X68)/8</f>
        <v>3688.75</v>
      </c>
      <c r="Y70" s="33">
        <f>SUM(Y61:Y68)/8</f>
        <v>3742.1300000000006</v>
      </c>
      <c r="Z70" s="106">
        <f>SUM(Z61:Z68)</f>
        <v>4.0000000000873115E-2</v>
      </c>
    </row>
    <row r="71" spans="2:60" ht="12" customHeight="1" x14ac:dyDescent="0.25">
      <c r="K71" s="33"/>
      <c r="W71" s="106"/>
      <c r="X71" s="33"/>
      <c r="Y71" s="33"/>
      <c r="Z71" s="106"/>
    </row>
    <row r="72" spans="2:60" ht="12" customHeight="1" x14ac:dyDescent="0.25">
      <c r="K72" s="33"/>
      <c r="W72" s="106"/>
      <c r="X72" s="33"/>
      <c r="Y72" s="33"/>
      <c r="Z72" s="106"/>
    </row>
    <row r="73" spans="2:60" ht="12" customHeight="1" x14ac:dyDescent="0.25"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268"/>
    </row>
    <row r="74" spans="2:60" s="166" customFormat="1" ht="12" customHeight="1" x14ac:dyDescent="0.25">
      <c r="B74" s="103"/>
      <c r="C74" s="103"/>
      <c r="D74" s="261"/>
      <c r="E74" s="262"/>
      <c r="F74" s="103"/>
      <c r="G74" s="103"/>
      <c r="H74" s="263"/>
      <c r="I74" s="264"/>
      <c r="J74" s="162"/>
      <c r="K74" s="265"/>
      <c r="L74" s="245"/>
      <c r="M74" s="245"/>
      <c r="N74" s="266"/>
      <c r="O74" s="176"/>
      <c r="P74" s="176"/>
      <c r="Q74" s="176"/>
      <c r="R74" s="176"/>
      <c r="S74" s="176"/>
      <c r="T74" s="176"/>
      <c r="U74" s="176"/>
      <c r="V74" s="176"/>
      <c r="W74" s="176"/>
      <c r="X74" s="245"/>
      <c r="Y74" s="162"/>
      <c r="Z74" s="176"/>
      <c r="AA74" s="103"/>
      <c r="AB74" s="103"/>
      <c r="AC74" s="270"/>
      <c r="AD74" s="271" t="s">
        <v>1679</v>
      </c>
      <c r="AE74" s="271" t="s">
        <v>167</v>
      </c>
      <c r="AF74" s="271" t="s">
        <v>574</v>
      </c>
      <c r="AG74" s="271" t="s">
        <v>1680</v>
      </c>
      <c r="AH74" s="271" t="s">
        <v>1683</v>
      </c>
      <c r="AI74" s="309" t="s">
        <v>1684</v>
      </c>
      <c r="AJ74" s="310"/>
      <c r="AK74" s="272"/>
      <c r="AL74" s="309" t="s">
        <v>1685</v>
      </c>
      <c r="AM74" s="311"/>
      <c r="AN74" s="160"/>
      <c r="AO74" s="160"/>
      <c r="AP74" s="161"/>
      <c r="AQ74" s="162"/>
      <c r="AR74" s="162"/>
      <c r="AS74" s="162"/>
      <c r="AT74" s="162"/>
      <c r="AU74" s="103"/>
      <c r="AV74" s="163"/>
      <c r="AW74" s="163"/>
      <c r="AX74" s="103"/>
      <c r="AY74" s="163"/>
      <c r="AZ74" s="164"/>
      <c r="BA74" s="165"/>
      <c r="BC74" s="103"/>
      <c r="BD74" s="103"/>
      <c r="BE74" s="103"/>
      <c r="BF74" s="103"/>
      <c r="BG74" s="103"/>
      <c r="BH74" s="103"/>
    </row>
    <row r="75" spans="2:60" ht="3" hidden="1" customHeight="1" x14ac:dyDescent="0.25"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269"/>
    </row>
    <row r="76" spans="2:60" ht="12" customHeight="1" x14ac:dyDescent="0.25">
      <c r="B76" s="163" t="s">
        <v>1676</v>
      </c>
      <c r="AC76" s="303">
        <v>1</v>
      </c>
      <c r="AD76" s="305" t="s">
        <v>1681</v>
      </c>
      <c r="AE76" s="303">
        <v>3813</v>
      </c>
      <c r="AF76" s="303" t="s">
        <v>1700</v>
      </c>
      <c r="AG76" s="312" t="s">
        <v>1699</v>
      </c>
      <c r="AH76" s="303" t="s">
        <v>1864</v>
      </c>
      <c r="AI76" s="305" t="s">
        <v>1692</v>
      </c>
      <c r="AJ76" s="313" t="s">
        <v>1694</v>
      </c>
      <c r="AK76" s="273"/>
      <c r="AL76" s="303" t="s">
        <v>1695</v>
      </c>
      <c r="AM76" s="313" t="s">
        <v>1696</v>
      </c>
    </row>
    <row r="77" spans="2:60" ht="12" customHeight="1" x14ac:dyDescent="0.25">
      <c r="AC77" s="303"/>
      <c r="AD77" s="305"/>
      <c r="AE77" s="303"/>
      <c r="AF77" s="303"/>
      <c r="AG77" s="303"/>
      <c r="AH77" s="303"/>
      <c r="AI77" s="305"/>
      <c r="AJ77" s="313"/>
      <c r="AK77" s="273"/>
      <c r="AL77" s="303"/>
      <c r="AM77" s="313"/>
    </row>
    <row r="78" spans="2:60" ht="12" customHeight="1" x14ac:dyDescent="0.25">
      <c r="AC78" s="303">
        <v>2</v>
      </c>
      <c r="AD78" s="305" t="s">
        <v>1682</v>
      </c>
      <c r="AE78" s="303">
        <v>3801</v>
      </c>
      <c r="AF78" s="303" t="s">
        <v>1702</v>
      </c>
      <c r="AG78" s="312" t="s">
        <v>535</v>
      </c>
      <c r="AH78" s="303" t="s">
        <v>1865</v>
      </c>
      <c r="AI78" s="305" t="s">
        <v>1693</v>
      </c>
      <c r="AJ78" s="313"/>
      <c r="AK78" s="273"/>
      <c r="AL78" s="307" t="s">
        <v>1701</v>
      </c>
      <c r="AM78" s="315" t="s">
        <v>1697</v>
      </c>
    </row>
    <row r="79" spans="2:60" ht="12" customHeight="1" x14ac:dyDescent="0.25">
      <c r="AC79" s="304"/>
      <c r="AD79" s="306"/>
      <c r="AE79" s="304"/>
      <c r="AF79" s="304"/>
      <c r="AG79" s="304"/>
      <c r="AH79" s="304"/>
      <c r="AI79" s="306"/>
      <c r="AJ79" s="314"/>
      <c r="AK79" s="274"/>
      <c r="AL79" s="308"/>
      <c r="AM79" s="316"/>
    </row>
    <row r="80" spans="2:60" ht="12" customHeight="1" x14ac:dyDescent="0.25"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269"/>
    </row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</sheetData>
  <mergeCells count="21">
    <mergeCell ref="AI74:AJ74"/>
    <mergeCell ref="AL74:AM74"/>
    <mergeCell ref="AC76:AC77"/>
    <mergeCell ref="AC78:AC79"/>
    <mergeCell ref="AE76:AE77"/>
    <mergeCell ref="AF76:AF77"/>
    <mergeCell ref="AG76:AG77"/>
    <mergeCell ref="AE78:AE79"/>
    <mergeCell ref="AF78:AF79"/>
    <mergeCell ref="AD76:AD77"/>
    <mergeCell ref="AD78:AD79"/>
    <mergeCell ref="AG78:AG79"/>
    <mergeCell ref="AJ76:AJ79"/>
    <mergeCell ref="AM76:AM77"/>
    <mergeCell ref="AM78:AM79"/>
    <mergeCell ref="AH76:AH77"/>
    <mergeCell ref="AH78:AH79"/>
    <mergeCell ref="AI76:AI77"/>
    <mergeCell ref="AI78:AI79"/>
    <mergeCell ref="AL76:AL77"/>
    <mergeCell ref="AL78:AL7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workbookViewId="0">
      <pane ySplit="10" topLeftCell="A11" activePane="bottomLeft" state="frozen"/>
      <selection pane="bottomLeft" activeCell="B12" sqref="B12"/>
    </sheetView>
  </sheetViews>
  <sheetFormatPr defaultRowHeight="14.4" x14ac:dyDescent="0.3"/>
  <cols>
    <col min="1" max="1" width="1.6640625" customWidth="1"/>
    <col min="2" max="2" width="3.6640625" style="70" customWidth="1"/>
    <col min="3" max="3" width="6.6640625" style="56" customWidth="1"/>
    <col min="4" max="5" width="18.6640625" style="56" customWidth="1"/>
    <col min="6" max="6" width="9.109375" style="56"/>
    <col min="7" max="7" width="4.6640625" style="56" customWidth="1"/>
    <col min="8" max="8" width="6.6640625" style="56" customWidth="1"/>
    <col min="9" max="9" width="58.6640625" style="174" customWidth="1"/>
    <col min="10" max="10" width="7.6640625" style="56" customWidth="1"/>
    <col min="11" max="11" width="20.6640625" style="56" customWidth="1"/>
    <col min="12" max="12" width="16.6640625" style="56" customWidth="1"/>
    <col min="13" max="14" width="8.6640625" style="56" customWidth="1"/>
  </cols>
  <sheetData>
    <row r="1" spans="1:14" ht="18" x14ac:dyDescent="0.35">
      <c r="A1" s="1" t="s">
        <v>485</v>
      </c>
    </row>
    <row r="4" spans="1:14" x14ac:dyDescent="0.3">
      <c r="J4" s="175"/>
    </row>
    <row r="5" spans="1:14" x14ac:dyDescent="0.3">
      <c r="F5" s="56">
        <f>1+(H7*5/(90*3600))</f>
        <v>1.1924537037037037</v>
      </c>
    </row>
    <row r="6" spans="1:14" x14ac:dyDescent="0.3">
      <c r="F6" s="56">
        <f>(3600+300+10)/3600</f>
        <v>1.086111111111111</v>
      </c>
      <c r="H6" s="56">
        <f>H7/180</f>
        <v>69.283333333333331</v>
      </c>
      <c r="I6" s="174" t="s">
        <v>487</v>
      </c>
    </row>
    <row r="7" spans="1:14" x14ac:dyDescent="0.3">
      <c r="F7" s="158">
        <f>SUM(F11:F100)/90</f>
        <v>4.525527263374484E-2</v>
      </c>
      <c r="H7" s="56">
        <f>SUM(H11:H100)*2-45</f>
        <v>12471</v>
      </c>
      <c r="I7" s="174" t="s">
        <v>488</v>
      </c>
    </row>
    <row r="9" spans="1:14" s="71" customFormat="1" x14ac:dyDescent="0.3">
      <c r="B9" s="72" t="s">
        <v>0</v>
      </c>
      <c r="C9" s="203" t="s">
        <v>262</v>
      </c>
      <c r="D9" s="203" t="s">
        <v>194</v>
      </c>
      <c r="E9" s="203" t="s">
        <v>193</v>
      </c>
      <c r="F9" s="203" t="s">
        <v>195</v>
      </c>
      <c r="G9" s="203" t="s">
        <v>196</v>
      </c>
      <c r="H9" s="203" t="s">
        <v>98</v>
      </c>
      <c r="I9" s="206" t="s">
        <v>197</v>
      </c>
      <c r="J9" s="203" t="s">
        <v>198</v>
      </c>
      <c r="K9" s="203" t="s">
        <v>199</v>
      </c>
      <c r="L9" s="203" t="s">
        <v>200</v>
      </c>
      <c r="M9" s="203" t="s">
        <v>278</v>
      </c>
      <c r="N9" s="203" t="s">
        <v>279</v>
      </c>
    </row>
    <row r="11" spans="1:14" x14ac:dyDescent="0.3">
      <c r="B11" s="70">
        <v>1</v>
      </c>
      <c r="C11" s="56">
        <v>1</v>
      </c>
      <c r="D11" s="56" t="s">
        <v>334</v>
      </c>
      <c r="E11" s="56" t="s">
        <v>344</v>
      </c>
      <c r="F11" s="158">
        <v>4.5023148148148145E-2</v>
      </c>
      <c r="G11" s="56" t="s">
        <v>201</v>
      </c>
      <c r="H11" s="56">
        <v>69</v>
      </c>
      <c r="I11" s="174" t="s">
        <v>229</v>
      </c>
      <c r="J11" s="56" t="s">
        <v>3</v>
      </c>
      <c r="K11" s="56" t="s">
        <v>392</v>
      </c>
      <c r="L11" s="56" t="s">
        <v>239</v>
      </c>
      <c r="M11" s="56" t="s">
        <v>243</v>
      </c>
      <c r="N11" s="56" t="s">
        <v>250</v>
      </c>
    </row>
    <row r="12" spans="1:14" x14ac:dyDescent="0.3">
      <c r="B12" s="70">
        <v>2</v>
      </c>
      <c r="C12" s="56">
        <v>1</v>
      </c>
      <c r="D12" s="56" t="s">
        <v>341</v>
      </c>
      <c r="E12" s="56" t="s">
        <v>338</v>
      </c>
      <c r="F12" s="158">
        <v>4.8726851851851855E-2</v>
      </c>
      <c r="G12" s="56" t="s">
        <v>267</v>
      </c>
      <c r="H12" s="56">
        <v>83</v>
      </c>
      <c r="I12" s="174" t="s">
        <v>366</v>
      </c>
      <c r="J12" s="56" t="s">
        <v>4</v>
      </c>
      <c r="K12" s="56" t="s">
        <v>393</v>
      </c>
      <c r="L12" s="56" t="s">
        <v>239</v>
      </c>
      <c r="M12" s="56" t="s">
        <v>482</v>
      </c>
      <c r="N12" s="56">
        <v>-327.5</v>
      </c>
    </row>
    <row r="13" spans="1:14" x14ac:dyDescent="0.3">
      <c r="B13" s="70">
        <v>3</v>
      </c>
      <c r="C13" s="56">
        <v>1</v>
      </c>
      <c r="D13" s="56" t="s">
        <v>191</v>
      </c>
      <c r="E13" s="56" t="s">
        <v>342</v>
      </c>
      <c r="F13" s="158">
        <v>4.5624999999999999E-2</v>
      </c>
      <c r="G13" s="56" t="s">
        <v>283</v>
      </c>
      <c r="H13" s="56">
        <v>46</v>
      </c>
      <c r="I13" s="174" t="s">
        <v>288</v>
      </c>
      <c r="J13" s="56" t="s">
        <v>58</v>
      </c>
      <c r="K13" s="56" t="s">
        <v>394</v>
      </c>
      <c r="L13" s="56" t="s">
        <v>237</v>
      </c>
      <c r="M13" s="56">
        <v>0</v>
      </c>
      <c r="N13" s="56">
        <v>0.01</v>
      </c>
    </row>
    <row r="14" spans="1:14" x14ac:dyDescent="0.3">
      <c r="B14" s="70">
        <v>4</v>
      </c>
      <c r="C14" s="56">
        <v>1</v>
      </c>
      <c r="D14" s="56" t="s">
        <v>336</v>
      </c>
      <c r="E14" s="56" t="s">
        <v>337</v>
      </c>
      <c r="F14" s="158">
        <v>4.8819444444444443E-2</v>
      </c>
      <c r="G14" s="56" t="s">
        <v>209</v>
      </c>
      <c r="H14" s="56">
        <v>66</v>
      </c>
      <c r="I14" s="174" t="s">
        <v>367</v>
      </c>
      <c r="J14" s="56" t="s">
        <v>3</v>
      </c>
      <c r="K14" s="56" t="s">
        <v>395</v>
      </c>
      <c r="L14" s="56" t="s">
        <v>239</v>
      </c>
      <c r="M14" s="56">
        <v>198.46</v>
      </c>
      <c r="N14" s="56" t="s">
        <v>255</v>
      </c>
    </row>
    <row r="15" spans="1:14" x14ac:dyDescent="0.3">
      <c r="B15" s="70">
        <v>5</v>
      </c>
      <c r="C15" s="56">
        <v>1</v>
      </c>
      <c r="D15" s="56" t="s">
        <v>343</v>
      </c>
      <c r="E15" s="56" t="s">
        <v>340</v>
      </c>
      <c r="F15" s="158">
        <v>5.347222222222222E-2</v>
      </c>
      <c r="G15" s="56" t="s">
        <v>266</v>
      </c>
      <c r="H15" s="56">
        <v>119</v>
      </c>
      <c r="I15" s="174" t="s">
        <v>368</v>
      </c>
      <c r="J15" s="56" t="s">
        <v>58</v>
      </c>
      <c r="K15" s="56" t="s">
        <v>396</v>
      </c>
      <c r="L15" s="56" t="s">
        <v>240</v>
      </c>
      <c r="M15" s="56">
        <v>0.03</v>
      </c>
      <c r="N15" s="56">
        <v>-6.19</v>
      </c>
    </row>
    <row r="16" spans="1:14" x14ac:dyDescent="0.3">
      <c r="B16" s="70">
        <v>6</v>
      </c>
      <c r="C16" s="56">
        <v>2</v>
      </c>
      <c r="D16" s="56" t="s">
        <v>344</v>
      </c>
      <c r="E16" s="56" t="s">
        <v>340</v>
      </c>
      <c r="F16" s="158">
        <v>4.9317129629629634E-2</v>
      </c>
      <c r="G16" s="56" t="s">
        <v>210</v>
      </c>
      <c r="H16" s="56">
        <v>80</v>
      </c>
      <c r="I16" s="174" t="s">
        <v>307</v>
      </c>
      <c r="J16" s="56" t="s">
        <v>4</v>
      </c>
      <c r="K16" s="56" t="s">
        <v>397</v>
      </c>
      <c r="L16" s="56" t="s">
        <v>239</v>
      </c>
      <c r="M16" s="56" t="s">
        <v>259</v>
      </c>
      <c r="N16" s="56">
        <v>-12.34</v>
      </c>
    </row>
    <row r="17" spans="2:14" x14ac:dyDescent="0.3">
      <c r="B17" s="70">
        <v>7</v>
      </c>
      <c r="C17" s="56">
        <v>2</v>
      </c>
      <c r="D17" s="56" t="s">
        <v>337</v>
      </c>
      <c r="E17" s="56" t="s">
        <v>343</v>
      </c>
      <c r="F17" s="158">
        <v>4.8298611111111112E-2</v>
      </c>
      <c r="G17" s="56" t="s">
        <v>204</v>
      </c>
      <c r="H17" s="56">
        <v>77</v>
      </c>
      <c r="I17" s="174" t="s">
        <v>225</v>
      </c>
      <c r="J17" s="56" t="s">
        <v>3</v>
      </c>
      <c r="K17" s="56" t="s">
        <v>398</v>
      </c>
      <c r="L17" s="56" t="s">
        <v>239</v>
      </c>
      <c r="M17" s="56" t="s">
        <v>271</v>
      </c>
      <c r="N17" s="56" t="s">
        <v>273</v>
      </c>
    </row>
    <row r="18" spans="2:14" x14ac:dyDescent="0.3">
      <c r="B18" s="70">
        <v>8</v>
      </c>
      <c r="C18" s="56">
        <v>2</v>
      </c>
      <c r="D18" s="56" t="s">
        <v>342</v>
      </c>
      <c r="E18" s="56" t="s">
        <v>336</v>
      </c>
      <c r="F18" s="158">
        <v>5.122685185185185E-2</v>
      </c>
      <c r="G18" s="56" t="s">
        <v>302</v>
      </c>
      <c r="H18" s="56">
        <v>56</v>
      </c>
      <c r="I18" s="174" t="s">
        <v>303</v>
      </c>
      <c r="J18" s="56" t="s">
        <v>3</v>
      </c>
      <c r="K18" s="56" t="s">
        <v>399</v>
      </c>
      <c r="L18" s="56" t="s">
        <v>239</v>
      </c>
      <c r="M18" s="56" t="s">
        <v>271</v>
      </c>
      <c r="N18" s="56" t="s">
        <v>292</v>
      </c>
    </row>
    <row r="19" spans="2:14" x14ac:dyDescent="0.3">
      <c r="B19" s="70">
        <v>9</v>
      </c>
      <c r="C19" s="56">
        <v>2</v>
      </c>
      <c r="D19" s="56" t="s">
        <v>338</v>
      </c>
      <c r="E19" s="56" t="s">
        <v>191</v>
      </c>
      <c r="F19" s="158">
        <v>4.4189814814814814E-2</v>
      </c>
      <c r="G19" s="56" t="s">
        <v>220</v>
      </c>
      <c r="H19" s="56">
        <v>48</v>
      </c>
      <c r="I19" s="174" t="s">
        <v>234</v>
      </c>
      <c r="J19" s="56" t="s">
        <v>3</v>
      </c>
      <c r="K19" s="56" t="s">
        <v>400</v>
      </c>
      <c r="L19" s="56" t="s">
        <v>239</v>
      </c>
      <c r="M19" s="56">
        <v>15.62</v>
      </c>
      <c r="N19" s="56">
        <v>15.67</v>
      </c>
    </row>
    <row r="20" spans="2:14" x14ac:dyDescent="0.3">
      <c r="B20" s="70">
        <v>10</v>
      </c>
      <c r="C20" s="56">
        <v>2</v>
      </c>
      <c r="D20" s="56" t="s">
        <v>334</v>
      </c>
      <c r="E20" s="56" t="s">
        <v>341</v>
      </c>
      <c r="F20" s="158">
        <v>4.4618055555555557E-2</v>
      </c>
      <c r="G20" s="56" t="s">
        <v>214</v>
      </c>
      <c r="H20" s="56">
        <v>73</v>
      </c>
      <c r="I20" s="174" t="s">
        <v>232</v>
      </c>
      <c r="J20" s="56" t="s">
        <v>3</v>
      </c>
      <c r="K20" s="56" t="s">
        <v>401</v>
      </c>
      <c r="L20" s="56" t="s">
        <v>239</v>
      </c>
      <c r="M20" s="56" t="s">
        <v>248</v>
      </c>
      <c r="N20" s="56">
        <v>25.59</v>
      </c>
    </row>
    <row r="21" spans="2:14" x14ac:dyDescent="0.3">
      <c r="B21" s="70">
        <v>11</v>
      </c>
      <c r="C21" s="56">
        <v>3</v>
      </c>
      <c r="D21" s="56" t="s">
        <v>341</v>
      </c>
      <c r="E21" s="56" t="s">
        <v>344</v>
      </c>
      <c r="F21" s="158">
        <v>4.372685185185185E-2</v>
      </c>
      <c r="G21" s="56" t="s">
        <v>212</v>
      </c>
      <c r="H21" s="56">
        <v>65</v>
      </c>
      <c r="I21" s="174" t="s">
        <v>231</v>
      </c>
      <c r="J21" s="56" t="s">
        <v>3</v>
      </c>
      <c r="K21" s="56" t="s">
        <v>402</v>
      </c>
      <c r="L21" s="56" t="s">
        <v>239</v>
      </c>
      <c r="M21" s="56">
        <v>16.84</v>
      </c>
      <c r="N21" s="56">
        <v>15.48</v>
      </c>
    </row>
    <row r="22" spans="2:14" x14ac:dyDescent="0.3">
      <c r="B22" s="70">
        <v>12</v>
      </c>
      <c r="C22" s="56">
        <v>3</v>
      </c>
      <c r="D22" s="56" t="s">
        <v>191</v>
      </c>
      <c r="E22" s="56" t="s">
        <v>334</v>
      </c>
      <c r="F22" s="158">
        <v>5.0034722222222223E-2</v>
      </c>
      <c r="G22" s="56" t="s">
        <v>354</v>
      </c>
      <c r="H22" s="56">
        <v>104</v>
      </c>
      <c r="I22" s="174" t="s">
        <v>369</v>
      </c>
      <c r="J22" s="56" t="s">
        <v>4</v>
      </c>
      <c r="K22" s="56" t="s">
        <v>403</v>
      </c>
      <c r="L22" s="56" t="s">
        <v>241</v>
      </c>
      <c r="M22" s="56" t="s">
        <v>244</v>
      </c>
      <c r="N22" s="56" t="s">
        <v>254</v>
      </c>
    </row>
    <row r="23" spans="2:14" x14ac:dyDescent="0.3">
      <c r="B23" s="70">
        <v>13</v>
      </c>
      <c r="C23" s="56">
        <v>3</v>
      </c>
      <c r="D23" s="56" t="s">
        <v>336</v>
      </c>
      <c r="E23" s="56" t="s">
        <v>338</v>
      </c>
      <c r="F23" s="158">
        <v>6.1504629629629631E-2</v>
      </c>
      <c r="G23" s="56" t="s">
        <v>267</v>
      </c>
      <c r="H23" s="56">
        <v>179</v>
      </c>
      <c r="I23" s="174" t="s">
        <v>270</v>
      </c>
      <c r="J23" s="56" t="s">
        <v>58</v>
      </c>
      <c r="K23" s="56" t="s">
        <v>404</v>
      </c>
      <c r="L23" s="56" t="s">
        <v>240</v>
      </c>
      <c r="M23" s="56">
        <v>0</v>
      </c>
      <c r="N23" s="56">
        <v>-3.53</v>
      </c>
    </row>
    <row r="24" spans="2:14" x14ac:dyDescent="0.3">
      <c r="B24" s="70">
        <v>14</v>
      </c>
      <c r="C24" s="56">
        <v>3</v>
      </c>
      <c r="D24" s="56" t="s">
        <v>343</v>
      </c>
      <c r="E24" s="56" t="s">
        <v>342</v>
      </c>
      <c r="F24" s="158">
        <v>5.0138888888888893E-2</v>
      </c>
      <c r="G24" s="56" t="s">
        <v>306</v>
      </c>
      <c r="H24" s="56">
        <v>59</v>
      </c>
      <c r="I24" s="174" t="s">
        <v>370</v>
      </c>
      <c r="J24" s="56" t="s">
        <v>3</v>
      </c>
      <c r="K24" s="56" t="s">
        <v>405</v>
      </c>
      <c r="L24" s="56" t="s">
        <v>239</v>
      </c>
      <c r="M24" s="56">
        <v>14.26</v>
      </c>
      <c r="N24" s="56">
        <v>13.78</v>
      </c>
    </row>
    <row r="25" spans="2:14" x14ac:dyDescent="0.3">
      <c r="B25" s="70">
        <v>15</v>
      </c>
      <c r="C25" s="56">
        <v>3</v>
      </c>
      <c r="D25" s="56" t="s">
        <v>340</v>
      </c>
      <c r="E25" s="56" t="s">
        <v>337</v>
      </c>
      <c r="F25" s="158">
        <v>6.0497685185185189E-2</v>
      </c>
      <c r="G25" s="56" t="s">
        <v>280</v>
      </c>
      <c r="H25" s="56">
        <v>162</v>
      </c>
      <c r="I25" s="174" t="s">
        <v>286</v>
      </c>
      <c r="J25" s="56" t="s">
        <v>58</v>
      </c>
      <c r="K25" s="56" t="s">
        <v>406</v>
      </c>
      <c r="L25" s="56" t="s">
        <v>236</v>
      </c>
      <c r="M25" s="56">
        <v>0</v>
      </c>
      <c r="N25" s="56">
        <v>0</v>
      </c>
    </row>
    <row r="26" spans="2:14" x14ac:dyDescent="0.3">
      <c r="B26" s="70">
        <v>16</v>
      </c>
      <c r="C26" s="56">
        <v>4</v>
      </c>
      <c r="D26" s="56" t="s">
        <v>344</v>
      </c>
      <c r="E26" s="56" t="s">
        <v>337</v>
      </c>
      <c r="F26" s="158">
        <v>4.5011574074074072E-2</v>
      </c>
      <c r="G26" s="56" t="s">
        <v>267</v>
      </c>
      <c r="H26" s="56">
        <v>60</v>
      </c>
      <c r="I26" s="174" t="s">
        <v>270</v>
      </c>
      <c r="J26" s="56" t="s">
        <v>4</v>
      </c>
      <c r="K26" s="56" t="s">
        <v>407</v>
      </c>
      <c r="L26" s="56" t="s">
        <v>239</v>
      </c>
      <c r="M26" s="56" t="s">
        <v>274</v>
      </c>
      <c r="N26" s="56" t="s">
        <v>484</v>
      </c>
    </row>
    <row r="27" spans="2:14" x14ac:dyDescent="0.3">
      <c r="B27" s="70">
        <v>17</v>
      </c>
      <c r="C27" s="56">
        <v>4</v>
      </c>
      <c r="D27" s="56" t="s">
        <v>342</v>
      </c>
      <c r="E27" s="56" t="s">
        <v>340</v>
      </c>
      <c r="F27" s="158">
        <v>4.0231481481481479E-2</v>
      </c>
      <c r="G27" s="56" t="s">
        <v>302</v>
      </c>
      <c r="H27" s="56">
        <v>45</v>
      </c>
      <c r="I27" s="174" t="s">
        <v>303</v>
      </c>
      <c r="J27" s="56" t="s">
        <v>3</v>
      </c>
      <c r="K27" s="56" t="s">
        <v>408</v>
      </c>
      <c r="L27" s="56" t="s">
        <v>239</v>
      </c>
      <c r="M27" s="56" t="s">
        <v>247</v>
      </c>
      <c r="N27" s="56">
        <v>10.71</v>
      </c>
    </row>
    <row r="28" spans="2:14" x14ac:dyDescent="0.3">
      <c r="B28" s="70">
        <v>18</v>
      </c>
      <c r="C28" s="56">
        <v>4</v>
      </c>
      <c r="D28" s="56" t="s">
        <v>338</v>
      </c>
      <c r="E28" s="56" t="s">
        <v>343</v>
      </c>
      <c r="F28" s="158">
        <v>4.4432870370370366E-2</v>
      </c>
      <c r="G28" s="56" t="s">
        <v>355</v>
      </c>
      <c r="H28" s="56">
        <v>62</v>
      </c>
      <c r="I28" s="174" t="s">
        <v>371</v>
      </c>
      <c r="J28" s="56" t="s">
        <v>3</v>
      </c>
      <c r="K28" s="56" t="s">
        <v>409</v>
      </c>
      <c r="L28" s="56" t="s">
        <v>240</v>
      </c>
      <c r="M28" s="56">
        <v>327.62</v>
      </c>
      <c r="N28" s="56">
        <v>8.84</v>
      </c>
    </row>
    <row r="29" spans="2:14" x14ac:dyDescent="0.3">
      <c r="B29" s="70">
        <v>19</v>
      </c>
      <c r="C29" s="56">
        <v>4</v>
      </c>
      <c r="D29" s="56" t="s">
        <v>334</v>
      </c>
      <c r="E29" s="56" t="s">
        <v>336</v>
      </c>
      <c r="F29" s="158">
        <v>2.9652777777777778E-2</v>
      </c>
      <c r="G29" s="56" t="s">
        <v>356</v>
      </c>
      <c r="H29" s="56">
        <v>44</v>
      </c>
      <c r="I29" s="174" t="s">
        <v>372</v>
      </c>
      <c r="J29" s="56" t="s">
        <v>58</v>
      </c>
      <c r="K29" s="56" t="s">
        <v>410</v>
      </c>
      <c r="L29" s="56" t="s">
        <v>238</v>
      </c>
      <c r="M29" s="56">
        <v>0</v>
      </c>
      <c r="N29" s="56">
        <v>0</v>
      </c>
    </row>
    <row r="30" spans="2:14" x14ac:dyDescent="0.3">
      <c r="B30" s="70">
        <v>20</v>
      </c>
      <c r="C30" s="56">
        <v>4</v>
      </c>
      <c r="D30" s="56" t="s">
        <v>341</v>
      </c>
      <c r="E30" s="56" t="s">
        <v>191</v>
      </c>
      <c r="F30" s="158">
        <v>4.4293981481481483E-2</v>
      </c>
      <c r="G30" s="56" t="s">
        <v>264</v>
      </c>
      <c r="H30" s="56">
        <v>59</v>
      </c>
      <c r="I30" s="174" t="s">
        <v>373</v>
      </c>
      <c r="J30" s="56" t="s">
        <v>3</v>
      </c>
      <c r="K30" s="56" t="s">
        <v>411</v>
      </c>
      <c r="L30" s="56" t="s">
        <v>240</v>
      </c>
      <c r="M30" s="56" t="s">
        <v>246</v>
      </c>
      <c r="N30" s="56" t="s">
        <v>251</v>
      </c>
    </row>
    <row r="31" spans="2:14" x14ac:dyDescent="0.3">
      <c r="B31" s="70">
        <v>21</v>
      </c>
      <c r="C31" s="56">
        <v>5</v>
      </c>
      <c r="D31" s="56" t="s">
        <v>191</v>
      </c>
      <c r="E31" s="56" t="s">
        <v>344</v>
      </c>
      <c r="F31" s="158">
        <v>3.7106481481481483E-2</v>
      </c>
      <c r="G31" s="56" t="s">
        <v>281</v>
      </c>
      <c r="H31" s="56">
        <v>33</v>
      </c>
      <c r="I31" s="174" t="s">
        <v>287</v>
      </c>
      <c r="J31" s="56" t="s">
        <v>3</v>
      </c>
      <c r="K31" s="56" t="s">
        <v>412</v>
      </c>
      <c r="L31" s="56" t="s">
        <v>239</v>
      </c>
      <c r="M31" s="56" t="s">
        <v>271</v>
      </c>
      <c r="N31" s="56" t="s">
        <v>273</v>
      </c>
    </row>
    <row r="32" spans="2:14" x14ac:dyDescent="0.3">
      <c r="B32" s="70">
        <v>22</v>
      </c>
      <c r="C32" s="56">
        <v>5</v>
      </c>
      <c r="D32" s="56" t="s">
        <v>336</v>
      </c>
      <c r="E32" s="56" t="s">
        <v>341</v>
      </c>
      <c r="F32" s="158">
        <v>4.5092592592592594E-2</v>
      </c>
      <c r="G32" s="56" t="s">
        <v>210</v>
      </c>
      <c r="H32" s="56">
        <v>60</v>
      </c>
      <c r="I32" s="174" t="s">
        <v>374</v>
      </c>
      <c r="J32" s="56" t="s">
        <v>4</v>
      </c>
      <c r="K32" s="56" t="s">
        <v>413</v>
      </c>
      <c r="L32" s="56" t="s">
        <v>239</v>
      </c>
      <c r="M32" s="56" t="s">
        <v>272</v>
      </c>
      <c r="N32" s="56">
        <v>-28.33</v>
      </c>
    </row>
    <row r="33" spans="2:14" x14ac:dyDescent="0.3">
      <c r="B33" s="70">
        <v>23</v>
      </c>
      <c r="C33" s="56">
        <v>5</v>
      </c>
      <c r="D33" s="56" t="s">
        <v>343</v>
      </c>
      <c r="E33" s="56" t="s">
        <v>334</v>
      </c>
      <c r="F33" s="158">
        <v>4.4976851851851851E-2</v>
      </c>
      <c r="G33" s="56" t="s">
        <v>263</v>
      </c>
      <c r="H33" s="56">
        <v>82</v>
      </c>
      <c r="I33" s="174" t="s">
        <v>375</v>
      </c>
      <c r="J33" s="56" t="s">
        <v>4</v>
      </c>
      <c r="K33" s="56" t="s">
        <v>414</v>
      </c>
      <c r="L33" s="56" t="s">
        <v>240</v>
      </c>
      <c r="M33" s="56">
        <v>-8.89</v>
      </c>
      <c r="N33" s="56" t="s">
        <v>258</v>
      </c>
    </row>
    <row r="34" spans="2:14" x14ac:dyDescent="0.3">
      <c r="B34" s="70">
        <v>24</v>
      </c>
      <c r="C34" s="56">
        <v>5</v>
      </c>
      <c r="D34" s="56" t="s">
        <v>340</v>
      </c>
      <c r="E34" s="56" t="s">
        <v>338</v>
      </c>
      <c r="F34" s="158">
        <v>3.9131944444444448E-2</v>
      </c>
      <c r="G34" s="56" t="s">
        <v>263</v>
      </c>
      <c r="H34" s="56">
        <v>47</v>
      </c>
      <c r="I34" s="174" t="s">
        <v>268</v>
      </c>
      <c r="J34" s="56" t="s">
        <v>58</v>
      </c>
      <c r="K34" s="56" t="s">
        <v>415</v>
      </c>
      <c r="L34" s="56" t="s">
        <v>238</v>
      </c>
      <c r="M34" s="56">
        <v>0.15</v>
      </c>
      <c r="N34" s="56">
        <v>0</v>
      </c>
    </row>
    <row r="35" spans="2:14" x14ac:dyDescent="0.3">
      <c r="B35" s="70">
        <v>25</v>
      </c>
      <c r="C35" s="56">
        <v>5</v>
      </c>
      <c r="D35" s="56" t="s">
        <v>337</v>
      </c>
      <c r="E35" s="56" t="s">
        <v>342</v>
      </c>
      <c r="F35" s="158">
        <v>4.9571759259259253E-2</v>
      </c>
      <c r="G35" s="56" t="s">
        <v>213</v>
      </c>
      <c r="H35" s="56">
        <v>56</v>
      </c>
      <c r="I35" s="174" t="s">
        <v>376</v>
      </c>
      <c r="J35" s="56" t="s">
        <v>3</v>
      </c>
      <c r="K35" s="56" t="s">
        <v>416</v>
      </c>
      <c r="L35" s="56" t="s">
        <v>239</v>
      </c>
      <c r="M35" s="56" t="s">
        <v>242</v>
      </c>
      <c r="N35" s="56">
        <v>32.369999999999997</v>
      </c>
    </row>
    <row r="36" spans="2:14" x14ac:dyDescent="0.3">
      <c r="B36" s="70">
        <v>26</v>
      </c>
      <c r="C36" s="56">
        <v>6</v>
      </c>
      <c r="D36" s="56" t="s">
        <v>344</v>
      </c>
      <c r="E36" s="56" t="s">
        <v>342</v>
      </c>
      <c r="F36" s="158">
        <v>4.5787037037037036E-2</v>
      </c>
      <c r="G36" s="56" t="s">
        <v>267</v>
      </c>
      <c r="H36" s="56">
        <v>52</v>
      </c>
      <c r="I36" s="174" t="s">
        <v>377</v>
      </c>
      <c r="J36" s="56" t="s">
        <v>4</v>
      </c>
      <c r="K36" s="56" t="s">
        <v>417</v>
      </c>
      <c r="L36" s="56" t="s">
        <v>239</v>
      </c>
      <c r="M36" s="56" t="s">
        <v>252</v>
      </c>
      <c r="N36" s="56">
        <v>-19.32</v>
      </c>
    </row>
    <row r="37" spans="2:14" x14ac:dyDescent="0.3">
      <c r="B37" s="70">
        <v>27</v>
      </c>
      <c r="C37" s="56">
        <v>6</v>
      </c>
      <c r="D37" s="56" t="s">
        <v>338</v>
      </c>
      <c r="E37" s="56" t="s">
        <v>337</v>
      </c>
      <c r="F37" s="158">
        <v>5.1192129629629629E-2</v>
      </c>
      <c r="G37" s="56" t="s">
        <v>284</v>
      </c>
      <c r="H37" s="56">
        <v>86</v>
      </c>
      <c r="I37" s="174" t="s">
        <v>289</v>
      </c>
      <c r="J37" s="56" t="s">
        <v>3</v>
      </c>
      <c r="K37" s="56" t="s">
        <v>418</v>
      </c>
      <c r="L37" s="56" t="s">
        <v>239</v>
      </c>
      <c r="M37" s="56">
        <v>25.48</v>
      </c>
      <c r="N37" s="56" t="s">
        <v>242</v>
      </c>
    </row>
    <row r="38" spans="2:14" x14ac:dyDescent="0.3">
      <c r="B38" s="70">
        <v>28</v>
      </c>
      <c r="C38" s="56">
        <v>6</v>
      </c>
      <c r="D38" s="56" t="s">
        <v>334</v>
      </c>
      <c r="E38" s="56" t="s">
        <v>340</v>
      </c>
      <c r="F38" s="158">
        <v>4.6412037037037036E-2</v>
      </c>
      <c r="G38" s="56" t="s">
        <v>210</v>
      </c>
      <c r="H38" s="56">
        <v>75</v>
      </c>
      <c r="I38" s="174" t="s">
        <v>374</v>
      </c>
      <c r="J38" s="56" t="s">
        <v>4</v>
      </c>
      <c r="K38" s="56" t="s">
        <v>419</v>
      </c>
      <c r="L38" s="56" t="s">
        <v>240</v>
      </c>
      <c r="M38" s="56">
        <v>-19.059999999999999</v>
      </c>
      <c r="N38" s="56">
        <v>-12.47</v>
      </c>
    </row>
    <row r="39" spans="2:14" x14ac:dyDescent="0.3">
      <c r="B39" s="70">
        <v>29</v>
      </c>
      <c r="C39" s="56">
        <v>6</v>
      </c>
      <c r="D39" s="56" t="s">
        <v>341</v>
      </c>
      <c r="E39" s="56" t="s">
        <v>343</v>
      </c>
      <c r="F39" s="158">
        <v>4.2569444444444444E-2</v>
      </c>
      <c r="G39" s="56" t="s">
        <v>215</v>
      </c>
      <c r="H39" s="56">
        <v>66</v>
      </c>
      <c r="I39" s="174" t="s">
        <v>233</v>
      </c>
      <c r="J39" s="56" t="s">
        <v>3</v>
      </c>
      <c r="K39" s="56" t="s">
        <v>420</v>
      </c>
      <c r="L39" s="56" t="s">
        <v>240</v>
      </c>
      <c r="M39" s="56" t="s">
        <v>291</v>
      </c>
      <c r="N39" s="56">
        <v>8.92</v>
      </c>
    </row>
    <row r="40" spans="2:14" x14ac:dyDescent="0.3">
      <c r="B40" s="70">
        <v>30</v>
      </c>
      <c r="C40" s="56">
        <v>6</v>
      </c>
      <c r="D40" s="56" t="s">
        <v>191</v>
      </c>
      <c r="E40" s="56" t="s">
        <v>336</v>
      </c>
      <c r="F40" s="158">
        <v>5.4074074074074073E-2</v>
      </c>
      <c r="G40" s="56" t="s">
        <v>283</v>
      </c>
      <c r="H40" s="56">
        <v>108</v>
      </c>
      <c r="I40" s="174" t="s">
        <v>288</v>
      </c>
      <c r="J40" s="56" t="s">
        <v>4</v>
      </c>
      <c r="K40" s="56" t="s">
        <v>421</v>
      </c>
      <c r="L40" s="56" t="s">
        <v>239</v>
      </c>
      <c r="M40" s="56">
        <v>-28.91</v>
      </c>
      <c r="N40" s="56">
        <v>-16.32</v>
      </c>
    </row>
    <row r="41" spans="2:14" x14ac:dyDescent="0.3">
      <c r="B41" s="70">
        <v>31</v>
      </c>
      <c r="C41" s="56">
        <v>7</v>
      </c>
      <c r="D41" s="56" t="s">
        <v>336</v>
      </c>
      <c r="E41" s="56" t="s">
        <v>344</v>
      </c>
      <c r="F41" s="158">
        <v>4.6099537037037036E-2</v>
      </c>
      <c r="G41" s="56" t="s">
        <v>219</v>
      </c>
      <c r="H41" s="56">
        <v>56</v>
      </c>
      <c r="I41" s="174" t="s">
        <v>235</v>
      </c>
      <c r="J41" s="56" t="s">
        <v>3</v>
      </c>
      <c r="K41" s="56" t="s">
        <v>422</v>
      </c>
      <c r="L41" s="56" t="s">
        <v>239</v>
      </c>
      <c r="M41" s="56">
        <v>198.16</v>
      </c>
      <c r="N41" s="56">
        <v>27.92</v>
      </c>
    </row>
    <row r="42" spans="2:14" x14ac:dyDescent="0.3">
      <c r="B42" s="70">
        <v>32</v>
      </c>
      <c r="C42" s="56">
        <v>7</v>
      </c>
      <c r="D42" s="56" t="s">
        <v>343</v>
      </c>
      <c r="E42" s="56" t="s">
        <v>191</v>
      </c>
      <c r="F42" s="158">
        <v>4.8657407407407406E-2</v>
      </c>
      <c r="G42" s="56" t="s">
        <v>282</v>
      </c>
      <c r="H42" s="56">
        <v>80</v>
      </c>
      <c r="I42" s="174" t="s">
        <v>378</v>
      </c>
      <c r="J42" s="56" t="s">
        <v>58</v>
      </c>
      <c r="K42" s="56" t="s">
        <v>423</v>
      </c>
      <c r="L42" s="56" t="s">
        <v>238</v>
      </c>
      <c r="M42" s="56">
        <v>0</v>
      </c>
      <c r="N42" s="56">
        <v>0</v>
      </c>
    </row>
    <row r="43" spans="2:14" x14ac:dyDescent="0.3">
      <c r="B43" s="70">
        <v>33</v>
      </c>
      <c r="C43" s="56">
        <v>7</v>
      </c>
      <c r="D43" s="56" t="s">
        <v>340</v>
      </c>
      <c r="E43" s="56" t="s">
        <v>341</v>
      </c>
      <c r="F43" s="158">
        <v>6.1458333333333337E-2</v>
      </c>
      <c r="G43" s="56" t="s">
        <v>357</v>
      </c>
      <c r="H43" s="56">
        <v>166</v>
      </c>
      <c r="I43" s="174" t="s">
        <v>379</v>
      </c>
      <c r="J43" s="56" t="s">
        <v>58</v>
      </c>
      <c r="K43" s="56" t="s">
        <v>424</v>
      </c>
      <c r="L43" s="56" t="s">
        <v>238</v>
      </c>
      <c r="M43" s="56">
        <v>0.04</v>
      </c>
      <c r="N43" s="56">
        <v>0</v>
      </c>
    </row>
    <row r="44" spans="2:14" x14ac:dyDescent="0.3">
      <c r="B44" s="70">
        <v>34</v>
      </c>
      <c r="C44" s="56">
        <v>7</v>
      </c>
      <c r="D44" s="56" t="s">
        <v>337</v>
      </c>
      <c r="E44" s="56" t="s">
        <v>334</v>
      </c>
      <c r="F44" s="158">
        <v>5.8125000000000003E-2</v>
      </c>
      <c r="G44" s="56" t="s">
        <v>203</v>
      </c>
      <c r="H44" s="56">
        <v>148</v>
      </c>
      <c r="I44" s="174" t="s">
        <v>227</v>
      </c>
      <c r="J44" s="56" t="s">
        <v>58</v>
      </c>
      <c r="K44" s="56" t="s">
        <v>425</v>
      </c>
      <c r="L44" s="56" t="s">
        <v>238</v>
      </c>
      <c r="M44" s="56">
        <v>0</v>
      </c>
      <c r="N44" s="56">
        <v>0</v>
      </c>
    </row>
    <row r="45" spans="2:14" x14ac:dyDescent="0.3">
      <c r="B45" s="70">
        <v>35</v>
      </c>
      <c r="C45" s="56">
        <v>7</v>
      </c>
      <c r="D45" s="56" t="s">
        <v>342</v>
      </c>
      <c r="E45" s="56" t="s">
        <v>338</v>
      </c>
      <c r="F45" s="158">
        <v>4.5648148148148153E-2</v>
      </c>
      <c r="G45" s="56" t="s">
        <v>267</v>
      </c>
      <c r="H45" s="56">
        <v>53</v>
      </c>
      <c r="I45" s="174" t="s">
        <v>270</v>
      </c>
      <c r="J45" s="56" t="s">
        <v>58</v>
      </c>
      <c r="K45" s="56" t="s">
        <v>426</v>
      </c>
      <c r="L45" s="56" t="s">
        <v>240</v>
      </c>
      <c r="M45" s="56">
        <v>0</v>
      </c>
      <c r="N45" s="56">
        <v>0</v>
      </c>
    </row>
    <row r="46" spans="2:14" x14ac:dyDescent="0.3">
      <c r="B46" s="70">
        <v>36</v>
      </c>
      <c r="C46" s="56">
        <v>8</v>
      </c>
      <c r="D46" s="56" t="s">
        <v>344</v>
      </c>
      <c r="E46" s="56" t="s">
        <v>338</v>
      </c>
      <c r="F46" s="158">
        <v>5.2349537037037042E-2</v>
      </c>
      <c r="G46" s="56" t="s">
        <v>285</v>
      </c>
      <c r="H46" s="56">
        <v>104</v>
      </c>
      <c r="I46" s="174" t="s">
        <v>290</v>
      </c>
      <c r="J46" s="56" t="s">
        <v>58</v>
      </c>
      <c r="K46" s="56" t="s">
        <v>427</v>
      </c>
      <c r="L46" s="56" t="s">
        <v>236</v>
      </c>
      <c r="M46" s="56">
        <v>0</v>
      </c>
      <c r="N46" s="56">
        <v>-0.16</v>
      </c>
    </row>
    <row r="47" spans="2:14" x14ac:dyDescent="0.3">
      <c r="B47" s="70">
        <v>37</v>
      </c>
      <c r="C47" s="56">
        <v>8</v>
      </c>
      <c r="D47" s="56" t="s">
        <v>334</v>
      </c>
      <c r="E47" s="56" t="s">
        <v>342</v>
      </c>
      <c r="F47" s="158">
        <v>4.1354166666666664E-2</v>
      </c>
      <c r="G47" s="56" t="s">
        <v>208</v>
      </c>
      <c r="H47" s="56">
        <v>54</v>
      </c>
      <c r="I47" s="174" t="s">
        <v>228</v>
      </c>
      <c r="J47" s="56" t="s">
        <v>58</v>
      </c>
      <c r="K47" s="56" t="s">
        <v>428</v>
      </c>
      <c r="L47" s="56" t="s">
        <v>237</v>
      </c>
      <c r="M47" s="56">
        <v>0</v>
      </c>
      <c r="N47" s="56">
        <v>0.01</v>
      </c>
    </row>
    <row r="48" spans="2:14" x14ac:dyDescent="0.3">
      <c r="B48" s="70">
        <v>38</v>
      </c>
      <c r="C48" s="56">
        <v>8</v>
      </c>
      <c r="D48" s="56" t="s">
        <v>341</v>
      </c>
      <c r="E48" s="56" t="s">
        <v>337</v>
      </c>
      <c r="F48" s="158">
        <v>3.8692129629629632E-2</v>
      </c>
      <c r="G48" s="56" t="s">
        <v>358</v>
      </c>
      <c r="H48" s="56">
        <v>48</v>
      </c>
      <c r="I48" s="174" t="s">
        <v>380</v>
      </c>
      <c r="J48" s="56" t="s">
        <v>58</v>
      </c>
      <c r="K48" s="56" t="s">
        <v>429</v>
      </c>
      <c r="L48" s="56" t="s">
        <v>238</v>
      </c>
      <c r="M48" s="56">
        <v>0</v>
      </c>
      <c r="N48" s="56">
        <v>0</v>
      </c>
    </row>
    <row r="49" spans="2:14" x14ac:dyDescent="0.3">
      <c r="B49" s="70">
        <v>39</v>
      </c>
      <c r="C49" s="56">
        <v>8</v>
      </c>
      <c r="D49" s="56" t="s">
        <v>191</v>
      </c>
      <c r="E49" s="56" t="s">
        <v>340</v>
      </c>
      <c r="F49" s="158">
        <v>3.6134259259259262E-2</v>
      </c>
      <c r="G49" s="56" t="s">
        <v>211</v>
      </c>
      <c r="H49" s="56">
        <v>37</v>
      </c>
      <c r="I49" s="174" t="s">
        <v>230</v>
      </c>
      <c r="J49" s="56" t="s">
        <v>58</v>
      </c>
      <c r="K49" s="56" t="s">
        <v>430</v>
      </c>
      <c r="L49" s="56" t="s">
        <v>238</v>
      </c>
      <c r="M49" s="56">
        <v>0</v>
      </c>
      <c r="N49" s="56">
        <v>0</v>
      </c>
    </row>
    <row r="50" spans="2:14" x14ac:dyDescent="0.3">
      <c r="B50" s="70">
        <v>40</v>
      </c>
      <c r="C50" s="56">
        <v>8</v>
      </c>
      <c r="D50" s="56" t="s">
        <v>336</v>
      </c>
      <c r="E50" s="56" t="s">
        <v>343</v>
      </c>
      <c r="F50" s="158">
        <v>4.3634259259259262E-2</v>
      </c>
      <c r="G50" s="56" t="s">
        <v>359</v>
      </c>
      <c r="H50" s="56">
        <v>56</v>
      </c>
      <c r="I50" s="174" t="s">
        <v>381</v>
      </c>
      <c r="J50" s="56" t="s">
        <v>3</v>
      </c>
      <c r="K50" s="56" t="s">
        <v>431</v>
      </c>
      <c r="L50" s="56" t="s">
        <v>240</v>
      </c>
      <c r="M50" s="56">
        <v>10.18</v>
      </c>
      <c r="N50" s="56">
        <v>8.58</v>
      </c>
    </row>
    <row r="51" spans="2:14" x14ac:dyDescent="0.3">
      <c r="B51" s="70">
        <v>41</v>
      </c>
      <c r="C51" s="56">
        <v>9</v>
      </c>
      <c r="D51" s="56" t="s">
        <v>343</v>
      </c>
      <c r="E51" s="56" t="s">
        <v>344</v>
      </c>
      <c r="F51" s="158">
        <v>4.0636574074074075E-2</v>
      </c>
      <c r="G51" s="56" t="s">
        <v>360</v>
      </c>
      <c r="H51" s="56">
        <v>50</v>
      </c>
      <c r="I51" s="174" t="s">
        <v>382</v>
      </c>
      <c r="J51" s="56" t="s">
        <v>3</v>
      </c>
      <c r="K51" s="56" t="s">
        <v>432</v>
      </c>
      <c r="L51" s="56" t="s">
        <v>239</v>
      </c>
      <c r="M51" s="56">
        <v>21.41</v>
      </c>
      <c r="N51" s="56" t="s">
        <v>245</v>
      </c>
    </row>
    <row r="52" spans="2:14" x14ac:dyDescent="0.3">
      <c r="B52" s="70">
        <v>42</v>
      </c>
      <c r="C52" s="56">
        <v>9</v>
      </c>
      <c r="D52" s="56" t="s">
        <v>340</v>
      </c>
      <c r="E52" s="56" t="s">
        <v>336</v>
      </c>
      <c r="F52" s="158">
        <v>5.0092592592592598E-2</v>
      </c>
      <c r="G52" s="56" t="s">
        <v>359</v>
      </c>
      <c r="H52" s="56">
        <v>84</v>
      </c>
      <c r="I52" s="174" t="s">
        <v>381</v>
      </c>
      <c r="J52" s="56" t="s">
        <v>3</v>
      </c>
      <c r="K52" s="56" t="s">
        <v>433</v>
      </c>
      <c r="L52" s="56" t="s">
        <v>239</v>
      </c>
      <c r="M52" s="56">
        <v>12.92</v>
      </c>
      <c r="N52" s="56">
        <v>14.85</v>
      </c>
    </row>
    <row r="53" spans="2:14" x14ac:dyDescent="0.3">
      <c r="B53" s="70">
        <v>43</v>
      </c>
      <c r="C53" s="56">
        <v>9</v>
      </c>
      <c r="D53" s="56" t="s">
        <v>337</v>
      </c>
      <c r="E53" s="56" t="s">
        <v>191</v>
      </c>
      <c r="F53" s="158">
        <v>4.3356481481481475E-2</v>
      </c>
      <c r="G53" s="56" t="s">
        <v>222</v>
      </c>
      <c r="H53" s="56">
        <v>49</v>
      </c>
      <c r="I53" s="174" t="s">
        <v>234</v>
      </c>
      <c r="J53" s="56" t="s">
        <v>58</v>
      </c>
      <c r="K53" s="56" t="s">
        <v>434</v>
      </c>
      <c r="L53" s="56" t="s">
        <v>237</v>
      </c>
      <c r="M53" s="56">
        <v>0</v>
      </c>
      <c r="N53" s="56">
        <v>0</v>
      </c>
    </row>
    <row r="54" spans="2:14" x14ac:dyDescent="0.3">
      <c r="B54" s="70">
        <v>44</v>
      </c>
      <c r="C54" s="56">
        <v>9</v>
      </c>
      <c r="D54" s="56" t="s">
        <v>342</v>
      </c>
      <c r="E54" s="56" t="s">
        <v>341</v>
      </c>
      <c r="F54" s="158">
        <v>5.4664351851851846E-2</v>
      </c>
      <c r="G54" s="56" t="s">
        <v>221</v>
      </c>
      <c r="H54" s="56">
        <v>83</v>
      </c>
      <c r="I54" s="174" t="s">
        <v>383</v>
      </c>
      <c r="J54" s="56" t="s">
        <v>58</v>
      </c>
      <c r="K54" s="56" t="s">
        <v>435</v>
      </c>
      <c r="L54" s="56" t="s">
        <v>238</v>
      </c>
      <c r="M54" s="56">
        <v>0</v>
      </c>
      <c r="N54" s="56">
        <v>0</v>
      </c>
    </row>
    <row r="55" spans="2:14" x14ac:dyDescent="0.3">
      <c r="B55" s="70">
        <v>45</v>
      </c>
      <c r="C55" s="56">
        <v>9</v>
      </c>
      <c r="D55" s="56" t="s">
        <v>338</v>
      </c>
      <c r="E55" s="56" t="s">
        <v>334</v>
      </c>
      <c r="F55" s="158">
        <v>5.1030092592592592E-2</v>
      </c>
      <c r="G55" s="56" t="s">
        <v>210</v>
      </c>
      <c r="H55" s="56">
        <v>99</v>
      </c>
      <c r="I55" s="174" t="s">
        <v>309</v>
      </c>
      <c r="J55" s="56" t="s">
        <v>4</v>
      </c>
      <c r="K55" s="56" t="s">
        <v>436</v>
      </c>
      <c r="L55" s="56" t="s">
        <v>239</v>
      </c>
      <c r="M55" s="56">
        <v>-19.48</v>
      </c>
      <c r="N55" s="56" t="s">
        <v>253</v>
      </c>
    </row>
    <row r="56" spans="2:14" x14ac:dyDescent="0.3">
      <c r="B56" s="70">
        <v>46</v>
      </c>
      <c r="C56" s="56">
        <v>10</v>
      </c>
      <c r="D56" s="56" t="s">
        <v>344</v>
      </c>
      <c r="E56" s="56" t="s">
        <v>334</v>
      </c>
      <c r="F56" s="158">
        <v>4.4872685185185189E-2</v>
      </c>
      <c r="G56" s="56" t="s">
        <v>201</v>
      </c>
      <c r="H56" s="56">
        <v>71</v>
      </c>
      <c r="I56" s="174" t="s">
        <v>229</v>
      </c>
      <c r="J56" s="56" t="s">
        <v>4</v>
      </c>
      <c r="K56" s="56" t="s">
        <v>437</v>
      </c>
      <c r="L56" s="56" t="s">
        <v>239</v>
      </c>
      <c r="M56" s="56" t="s">
        <v>249</v>
      </c>
      <c r="N56" s="56" t="s">
        <v>260</v>
      </c>
    </row>
    <row r="57" spans="2:14" x14ac:dyDescent="0.3">
      <c r="B57" s="70">
        <v>47</v>
      </c>
      <c r="C57" s="56">
        <v>10</v>
      </c>
      <c r="D57" s="56" t="s">
        <v>338</v>
      </c>
      <c r="E57" s="56" t="s">
        <v>341</v>
      </c>
      <c r="F57" s="158">
        <v>2.4293981481481482E-2</v>
      </c>
      <c r="G57" s="56" t="s">
        <v>267</v>
      </c>
      <c r="H57" s="56">
        <v>22</v>
      </c>
      <c r="I57" s="174" t="s">
        <v>366</v>
      </c>
      <c r="J57" s="56" t="s">
        <v>58</v>
      </c>
      <c r="K57" s="56" t="s">
        <v>438</v>
      </c>
      <c r="L57" s="56" t="s">
        <v>237</v>
      </c>
      <c r="M57" s="56">
        <v>0</v>
      </c>
      <c r="N57" s="56">
        <v>0</v>
      </c>
    </row>
    <row r="58" spans="2:14" x14ac:dyDescent="0.3">
      <c r="B58" s="70">
        <v>48</v>
      </c>
      <c r="C58" s="56">
        <v>10</v>
      </c>
      <c r="D58" s="56" t="s">
        <v>342</v>
      </c>
      <c r="E58" s="56" t="s">
        <v>191</v>
      </c>
      <c r="F58" s="158">
        <v>4.5706018518518521E-2</v>
      </c>
      <c r="G58" s="56" t="s">
        <v>283</v>
      </c>
      <c r="H58" s="56">
        <v>44</v>
      </c>
      <c r="I58" s="174" t="s">
        <v>288</v>
      </c>
      <c r="J58" s="56" t="s">
        <v>3</v>
      </c>
      <c r="K58" s="56" t="s">
        <v>439</v>
      </c>
      <c r="L58" s="56" t="s">
        <v>239</v>
      </c>
      <c r="M58" s="56">
        <v>25.12</v>
      </c>
      <c r="N58" s="56">
        <v>22.54</v>
      </c>
    </row>
    <row r="59" spans="2:14" x14ac:dyDescent="0.3">
      <c r="B59" s="70">
        <v>49</v>
      </c>
      <c r="C59" s="56">
        <v>10</v>
      </c>
      <c r="D59" s="56" t="s">
        <v>337</v>
      </c>
      <c r="E59" s="56" t="s">
        <v>336</v>
      </c>
      <c r="F59" s="158">
        <v>2.6782407407407408E-2</v>
      </c>
      <c r="G59" s="56" t="s">
        <v>209</v>
      </c>
      <c r="H59" s="56">
        <v>33</v>
      </c>
      <c r="I59" s="174" t="s">
        <v>367</v>
      </c>
      <c r="J59" s="56" t="s">
        <v>58</v>
      </c>
      <c r="K59" s="56" t="s">
        <v>440</v>
      </c>
      <c r="L59" s="56" t="s">
        <v>237</v>
      </c>
      <c r="M59" s="56">
        <v>0</v>
      </c>
      <c r="N59" s="56">
        <v>0</v>
      </c>
    </row>
    <row r="60" spans="2:14" x14ac:dyDescent="0.3">
      <c r="B60" s="70">
        <v>50</v>
      </c>
      <c r="C60" s="56">
        <v>10</v>
      </c>
      <c r="D60" s="56" t="s">
        <v>340</v>
      </c>
      <c r="E60" s="56" t="s">
        <v>343</v>
      </c>
      <c r="F60" s="158">
        <v>4.6759259259259257E-2</v>
      </c>
      <c r="G60" s="56" t="s">
        <v>361</v>
      </c>
      <c r="H60" s="56">
        <v>78</v>
      </c>
      <c r="I60" s="174" t="s">
        <v>384</v>
      </c>
      <c r="J60" s="56" t="s">
        <v>3</v>
      </c>
      <c r="K60" s="56" t="s">
        <v>441</v>
      </c>
      <c r="L60" s="56" t="s">
        <v>240</v>
      </c>
      <c r="M60" s="56">
        <v>12.63</v>
      </c>
      <c r="N60" s="56">
        <v>8.75</v>
      </c>
    </row>
    <row r="61" spans="2:14" x14ac:dyDescent="0.3">
      <c r="B61" s="70">
        <v>51</v>
      </c>
      <c r="C61" s="56">
        <v>11</v>
      </c>
      <c r="D61" s="56" t="s">
        <v>340</v>
      </c>
      <c r="E61" s="56" t="s">
        <v>344</v>
      </c>
      <c r="F61" s="158">
        <v>5.5E-2</v>
      </c>
      <c r="G61" s="56" t="s">
        <v>210</v>
      </c>
      <c r="H61" s="56">
        <v>116</v>
      </c>
      <c r="I61" s="174" t="s">
        <v>307</v>
      </c>
      <c r="J61" s="56" t="s">
        <v>3</v>
      </c>
      <c r="K61" s="56" t="s">
        <v>442</v>
      </c>
      <c r="L61" s="56" t="s">
        <v>239</v>
      </c>
      <c r="M61" s="56">
        <v>12.79</v>
      </c>
      <c r="N61" s="56">
        <v>93.88</v>
      </c>
    </row>
    <row r="62" spans="2:14" x14ac:dyDescent="0.3">
      <c r="B62" s="70">
        <v>52</v>
      </c>
      <c r="C62" s="56">
        <v>11</v>
      </c>
      <c r="D62" s="56" t="s">
        <v>343</v>
      </c>
      <c r="E62" s="56" t="s">
        <v>337</v>
      </c>
      <c r="F62" s="158">
        <v>4.1412037037037039E-2</v>
      </c>
      <c r="G62" s="56" t="s">
        <v>202</v>
      </c>
      <c r="H62" s="56">
        <v>50</v>
      </c>
      <c r="I62" s="174" t="s">
        <v>223</v>
      </c>
      <c r="J62" s="56" t="s">
        <v>4</v>
      </c>
      <c r="K62" s="56" t="s">
        <v>443</v>
      </c>
      <c r="L62" s="56" t="s">
        <v>239</v>
      </c>
      <c r="M62" s="56">
        <v>-19.440000000000001</v>
      </c>
      <c r="N62" s="56">
        <v>-16.04</v>
      </c>
    </row>
    <row r="63" spans="2:14" x14ac:dyDescent="0.3">
      <c r="B63" s="70">
        <v>53</v>
      </c>
      <c r="C63" s="56">
        <v>11</v>
      </c>
      <c r="D63" s="56" t="s">
        <v>336</v>
      </c>
      <c r="E63" s="56" t="s">
        <v>342</v>
      </c>
      <c r="F63" s="158">
        <v>5.424768518518519E-2</v>
      </c>
      <c r="G63" s="56" t="s">
        <v>302</v>
      </c>
      <c r="H63" s="56">
        <v>84</v>
      </c>
      <c r="I63" s="174" t="s">
        <v>303</v>
      </c>
      <c r="J63" s="56" t="s">
        <v>58</v>
      </c>
      <c r="K63" s="56" t="s">
        <v>444</v>
      </c>
      <c r="L63" s="56" t="s">
        <v>237</v>
      </c>
      <c r="M63" s="56">
        <v>0</v>
      </c>
      <c r="N63" s="56">
        <v>-0.01</v>
      </c>
    </row>
    <row r="64" spans="2:14" x14ac:dyDescent="0.3">
      <c r="B64" s="70">
        <v>54</v>
      </c>
      <c r="C64" s="56">
        <v>11</v>
      </c>
      <c r="D64" s="56" t="s">
        <v>191</v>
      </c>
      <c r="E64" s="56" t="s">
        <v>338</v>
      </c>
      <c r="F64" s="158">
        <v>4.9641203703703701E-2</v>
      </c>
      <c r="G64" s="56" t="s">
        <v>220</v>
      </c>
      <c r="H64" s="56">
        <v>74</v>
      </c>
      <c r="I64" s="174" t="s">
        <v>234</v>
      </c>
      <c r="J64" s="56" t="s">
        <v>58</v>
      </c>
      <c r="K64" s="56" t="s">
        <v>445</v>
      </c>
      <c r="L64" s="56" t="s">
        <v>240</v>
      </c>
      <c r="M64" s="56">
        <v>0</v>
      </c>
      <c r="N64" s="56">
        <v>-1.8</v>
      </c>
    </row>
    <row r="65" spans="2:14" x14ac:dyDescent="0.3">
      <c r="B65" s="70">
        <v>55</v>
      </c>
      <c r="C65" s="56">
        <v>11</v>
      </c>
      <c r="D65" s="56" t="s">
        <v>341</v>
      </c>
      <c r="E65" s="56" t="s">
        <v>334</v>
      </c>
      <c r="F65" s="158">
        <v>3.9571759259259258E-2</v>
      </c>
      <c r="G65" s="56" t="s">
        <v>214</v>
      </c>
      <c r="H65" s="56">
        <v>60</v>
      </c>
      <c r="I65" s="174" t="s">
        <v>232</v>
      </c>
      <c r="J65" s="56" t="s">
        <v>58</v>
      </c>
      <c r="K65" s="56" t="s">
        <v>446</v>
      </c>
      <c r="L65" s="56" t="s">
        <v>238</v>
      </c>
      <c r="M65" s="56">
        <v>0</v>
      </c>
      <c r="N65" s="56">
        <v>0</v>
      </c>
    </row>
    <row r="66" spans="2:14" x14ac:dyDescent="0.3">
      <c r="B66" s="70">
        <v>56</v>
      </c>
      <c r="C66" s="56">
        <v>12</v>
      </c>
      <c r="D66" s="56" t="s">
        <v>344</v>
      </c>
      <c r="E66" s="56" t="s">
        <v>341</v>
      </c>
      <c r="F66" s="158">
        <v>3.4513888888888893E-2</v>
      </c>
      <c r="G66" s="56" t="s">
        <v>216</v>
      </c>
      <c r="H66" s="56">
        <v>41</v>
      </c>
      <c r="I66" s="174" t="s">
        <v>269</v>
      </c>
      <c r="J66" s="56" t="s">
        <v>4</v>
      </c>
      <c r="K66" s="56" t="s">
        <v>447</v>
      </c>
      <c r="L66" s="56" t="s">
        <v>239</v>
      </c>
      <c r="M66" s="56" t="s">
        <v>483</v>
      </c>
      <c r="N66" s="56" t="s">
        <v>256</v>
      </c>
    </row>
    <row r="67" spans="2:14" x14ac:dyDescent="0.3">
      <c r="B67" s="70">
        <v>57</v>
      </c>
      <c r="C67" s="56">
        <v>12</v>
      </c>
      <c r="D67" s="56" t="s">
        <v>334</v>
      </c>
      <c r="E67" s="56" t="s">
        <v>191</v>
      </c>
      <c r="F67" s="158">
        <v>6.4965277777777775E-2</v>
      </c>
      <c r="G67" s="56" t="s">
        <v>266</v>
      </c>
      <c r="H67" s="56">
        <v>196</v>
      </c>
      <c r="I67" s="174" t="s">
        <v>368</v>
      </c>
      <c r="J67" s="56" t="s">
        <v>58</v>
      </c>
      <c r="K67" s="56" t="s">
        <v>448</v>
      </c>
      <c r="L67" s="56" t="s">
        <v>238</v>
      </c>
      <c r="M67" s="56">
        <v>0</v>
      </c>
      <c r="N67" s="56">
        <v>0</v>
      </c>
    </row>
    <row r="68" spans="2:14" x14ac:dyDescent="0.3">
      <c r="B68" s="70">
        <v>58</v>
      </c>
      <c r="C68" s="56">
        <v>12</v>
      </c>
      <c r="D68" s="56" t="s">
        <v>338</v>
      </c>
      <c r="E68" s="56" t="s">
        <v>336</v>
      </c>
      <c r="F68" s="158">
        <v>4.02662037037037E-2</v>
      </c>
      <c r="G68" s="56" t="s">
        <v>267</v>
      </c>
      <c r="H68" s="56">
        <v>49</v>
      </c>
      <c r="I68" s="174" t="s">
        <v>270</v>
      </c>
      <c r="J68" s="56" t="s">
        <v>58</v>
      </c>
      <c r="K68" s="56" t="s">
        <v>449</v>
      </c>
      <c r="L68" s="56" t="s">
        <v>238</v>
      </c>
      <c r="M68" s="56">
        <v>0</v>
      </c>
      <c r="N68" s="56">
        <v>0</v>
      </c>
    </row>
    <row r="69" spans="2:14" x14ac:dyDescent="0.3">
      <c r="B69" s="70">
        <v>59</v>
      </c>
      <c r="C69" s="56">
        <v>12</v>
      </c>
      <c r="D69" s="56" t="s">
        <v>342</v>
      </c>
      <c r="E69" s="56" t="s">
        <v>343</v>
      </c>
      <c r="F69" s="158">
        <v>3.4849537037037033E-2</v>
      </c>
      <c r="G69" s="56" t="s">
        <v>362</v>
      </c>
      <c r="H69" s="56">
        <v>34</v>
      </c>
      <c r="I69" s="174" t="s">
        <v>385</v>
      </c>
      <c r="J69" s="56" t="s">
        <v>58</v>
      </c>
      <c r="K69" s="56" t="s">
        <v>450</v>
      </c>
      <c r="L69" s="56" t="s">
        <v>237</v>
      </c>
      <c r="M69" s="56">
        <v>0.01</v>
      </c>
      <c r="N69" s="56">
        <v>-7.0000000000000007E-2</v>
      </c>
    </row>
    <row r="70" spans="2:14" x14ac:dyDescent="0.3">
      <c r="B70" s="70">
        <v>60</v>
      </c>
      <c r="C70" s="56">
        <v>12</v>
      </c>
      <c r="D70" s="56" t="s">
        <v>337</v>
      </c>
      <c r="E70" s="56" t="s">
        <v>340</v>
      </c>
      <c r="F70" s="158">
        <v>4.2685185185185187E-2</v>
      </c>
      <c r="G70" s="56" t="s">
        <v>360</v>
      </c>
      <c r="H70" s="56">
        <v>58</v>
      </c>
      <c r="I70" s="174" t="s">
        <v>382</v>
      </c>
      <c r="J70" s="56" t="s">
        <v>58</v>
      </c>
      <c r="K70" s="56" t="s">
        <v>451</v>
      </c>
      <c r="L70" s="56" t="s">
        <v>240</v>
      </c>
      <c r="M70" s="56">
        <v>0</v>
      </c>
      <c r="N70" s="56">
        <v>-7.0000000000000007E-2</v>
      </c>
    </row>
    <row r="71" spans="2:14" x14ac:dyDescent="0.3">
      <c r="B71" s="70">
        <v>61</v>
      </c>
      <c r="C71" s="56">
        <v>13</v>
      </c>
      <c r="D71" s="56" t="s">
        <v>337</v>
      </c>
      <c r="E71" s="56" t="s">
        <v>344</v>
      </c>
      <c r="F71" s="158">
        <v>4.0254629629629633E-2</v>
      </c>
      <c r="G71" s="56" t="s">
        <v>267</v>
      </c>
      <c r="H71" s="56">
        <v>42</v>
      </c>
      <c r="I71" s="174" t="s">
        <v>270</v>
      </c>
      <c r="J71" s="56" t="s">
        <v>3</v>
      </c>
      <c r="K71" s="56" t="s">
        <v>452</v>
      </c>
      <c r="L71" s="56" t="s">
        <v>239</v>
      </c>
      <c r="M71" s="56">
        <v>22.55</v>
      </c>
      <c r="N71" s="56" t="s">
        <v>250</v>
      </c>
    </row>
    <row r="72" spans="2:14" x14ac:dyDescent="0.3">
      <c r="B72" s="70">
        <v>62</v>
      </c>
      <c r="C72" s="56">
        <v>13</v>
      </c>
      <c r="D72" s="56" t="s">
        <v>340</v>
      </c>
      <c r="E72" s="56" t="s">
        <v>342</v>
      </c>
      <c r="F72" s="158">
        <v>3.9490740740740743E-2</v>
      </c>
      <c r="G72" s="56" t="s">
        <v>302</v>
      </c>
      <c r="H72" s="56">
        <v>41</v>
      </c>
      <c r="I72" s="174" t="s">
        <v>303</v>
      </c>
      <c r="J72" s="56" t="s">
        <v>58</v>
      </c>
      <c r="K72" s="56" t="s">
        <v>453</v>
      </c>
      <c r="L72" s="56" t="s">
        <v>238</v>
      </c>
      <c r="M72" s="56">
        <v>0.04</v>
      </c>
      <c r="N72" s="56">
        <v>0.01</v>
      </c>
    </row>
    <row r="73" spans="2:14" x14ac:dyDescent="0.3">
      <c r="B73" s="70">
        <v>63</v>
      </c>
      <c r="C73" s="56">
        <v>13</v>
      </c>
      <c r="D73" s="56" t="s">
        <v>343</v>
      </c>
      <c r="E73" s="56" t="s">
        <v>338</v>
      </c>
      <c r="F73" s="158">
        <v>3.2789351851851854E-2</v>
      </c>
      <c r="G73" s="56" t="s">
        <v>355</v>
      </c>
      <c r="H73" s="56">
        <v>34</v>
      </c>
      <c r="I73" s="174" t="s">
        <v>371</v>
      </c>
      <c r="J73" s="56" t="s">
        <v>58</v>
      </c>
      <c r="K73" s="56" t="s">
        <v>454</v>
      </c>
      <c r="L73" s="56" t="s">
        <v>240</v>
      </c>
      <c r="M73" s="56">
        <v>-0.06</v>
      </c>
      <c r="N73" s="56">
        <v>0</v>
      </c>
    </row>
    <row r="74" spans="2:14" x14ac:dyDescent="0.3">
      <c r="B74" s="70">
        <v>64</v>
      </c>
      <c r="C74" s="56">
        <v>13</v>
      </c>
      <c r="D74" s="56" t="s">
        <v>336</v>
      </c>
      <c r="E74" s="56" t="s">
        <v>334</v>
      </c>
      <c r="F74" s="158">
        <v>4.5150462962962962E-2</v>
      </c>
      <c r="G74" s="56" t="s">
        <v>363</v>
      </c>
      <c r="H74" s="56">
        <v>68</v>
      </c>
      <c r="I74" s="174" t="s">
        <v>386</v>
      </c>
      <c r="J74" s="56" t="s">
        <v>3</v>
      </c>
      <c r="K74" s="56" t="s">
        <v>455</v>
      </c>
      <c r="L74" s="56" t="s">
        <v>239</v>
      </c>
      <c r="M74" s="56">
        <v>34.26</v>
      </c>
      <c r="N74" s="56">
        <v>23.71</v>
      </c>
    </row>
    <row r="75" spans="2:14" x14ac:dyDescent="0.3">
      <c r="B75" s="70">
        <v>65</v>
      </c>
      <c r="C75" s="56">
        <v>13</v>
      </c>
      <c r="D75" s="56" t="s">
        <v>191</v>
      </c>
      <c r="E75" s="56" t="s">
        <v>341</v>
      </c>
      <c r="F75" s="158">
        <v>4.6539351851851853E-2</v>
      </c>
      <c r="G75" s="56" t="s">
        <v>217</v>
      </c>
      <c r="H75" s="56">
        <v>67</v>
      </c>
      <c r="I75" s="174" t="s">
        <v>387</v>
      </c>
      <c r="J75" s="56" t="s">
        <v>58</v>
      </c>
      <c r="K75" s="56" t="s">
        <v>456</v>
      </c>
      <c r="L75" s="56" t="s">
        <v>238</v>
      </c>
      <c r="M75" s="56">
        <v>0</v>
      </c>
      <c r="N75" s="56">
        <v>0</v>
      </c>
    </row>
    <row r="76" spans="2:14" x14ac:dyDescent="0.3">
      <c r="B76" s="70">
        <v>66</v>
      </c>
      <c r="C76" s="56">
        <v>14</v>
      </c>
      <c r="D76" s="56" t="s">
        <v>344</v>
      </c>
      <c r="E76" s="56" t="s">
        <v>191</v>
      </c>
      <c r="F76" s="158">
        <v>4.0185185185185185E-2</v>
      </c>
      <c r="G76" s="56" t="s">
        <v>364</v>
      </c>
      <c r="H76" s="56">
        <v>41</v>
      </c>
      <c r="I76" s="174" t="s">
        <v>388</v>
      </c>
      <c r="J76" s="56" t="s">
        <v>58</v>
      </c>
      <c r="K76" s="56" t="s">
        <v>457</v>
      </c>
      <c r="L76" s="56" t="s">
        <v>238</v>
      </c>
      <c r="M76" s="56">
        <v>0</v>
      </c>
      <c r="N76" s="56">
        <v>0</v>
      </c>
    </row>
    <row r="77" spans="2:14" x14ac:dyDescent="0.3">
      <c r="B77" s="70">
        <v>67</v>
      </c>
      <c r="C77" s="56">
        <v>14</v>
      </c>
      <c r="D77" s="56" t="s">
        <v>341</v>
      </c>
      <c r="E77" s="56" t="s">
        <v>336</v>
      </c>
      <c r="F77" s="158">
        <v>4.520833333333333E-2</v>
      </c>
      <c r="G77" s="56" t="s">
        <v>265</v>
      </c>
      <c r="H77" s="56">
        <v>68</v>
      </c>
      <c r="I77" s="174" t="s">
        <v>389</v>
      </c>
      <c r="J77" s="56" t="s">
        <v>4</v>
      </c>
      <c r="K77" s="56" t="s">
        <v>458</v>
      </c>
      <c r="L77" s="56" t="s">
        <v>240</v>
      </c>
      <c r="M77" s="56">
        <v>-3.86</v>
      </c>
      <c r="N77" s="56">
        <v>-198.46</v>
      </c>
    </row>
    <row r="78" spans="2:14" x14ac:dyDescent="0.3">
      <c r="B78" s="70">
        <v>68</v>
      </c>
      <c r="C78" s="56">
        <v>14</v>
      </c>
      <c r="D78" s="56" t="s">
        <v>334</v>
      </c>
      <c r="E78" s="56" t="s">
        <v>343</v>
      </c>
      <c r="F78" s="158">
        <v>4.3032407407407408E-2</v>
      </c>
      <c r="G78" s="56" t="s">
        <v>263</v>
      </c>
      <c r="H78" s="56">
        <v>78</v>
      </c>
      <c r="I78" s="174" t="s">
        <v>268</v>
      </c>
      <c r="J78" s="56" t="s">
        <v>3</v>
      </c>
      <c r="K78" s="56" t="s">
        <v>459</v>
      </c>
      <c r="L78" s="56" t="s">
        <v>240</v>
      </c>
      <c r="M78" s="56">
        <v>16.88</v>
      </c>
      <c r="N78" s="56">
        <v>7.85</v>
      </c>
    </row>
    <row r="79" spans="2:14" x14ac:dyDescent="0.3">
      <c r="B79" s="70">
        <v>69</v>
      </c>
      <c r="C79" s="56">
        <v>14</v>
      </c>
      <c r="D79" s="56" t="s">
        <v>338</v>
      </c>
      <c r="E79" s="56" t="s">
        <v>340</v>
      </c>
      <c r="F79" s="158">
        <v>4.4641203703703704E-2</v>
      </c>
      <c r="G79" s="56" t="s">
        <v>263</v>
      </c>
      <c r="H79" s="56">
        <v>60</v>
      </c>
      <c r="I79" s="174" t="s">
        <v>268</v>
      </c>
      <c r="J79" s="56" t="s">
        <v>3</v>
      </c>
      <c r="K79" s="56" t="s">
        <v>460</v>
      </c>
      <c r="L79" s="56" t="s">
        <v>239</v>
      </c>
      <c r="M79" s="56">
        <v>327.32</v>
      </c>
      <c r="N79" s="56">
        <v>12.33</v>
      </c>
    </row>
    <row r="80" spans="2:14" x14ac:dyDescent="0.3">
      <c r="B80" s="70">
        <v>70</v>
      </c>
      <c r="C80" s="56">
        <v>14</v>
      </c>
      <c r="D80" s="56" t="s">
        <v>342</v>
      </c>
      <c r="E80" s="56" t="s">
        <v>337</v>
      </c>
      <c r="F80" s="158">
        <v>5.6875000000000002E-2</v>
      </c>
      <c r="G80" s="56" t="s">
        <v>283</v>
      </c>
      <c r="H80" s="56">
        <v>92</v>
      </c>
      <c r="I80" s="174" t="s">
        <v>288</v>
      </c>
      <c r="J80" s="56" t="s">
        <v>58</v>
      </c>
      <c r="K80" s="56" t="s">
        <v>461</v>
      </c>
      <c r="L80" s="56" t="s">
        <v>238</v>
      </c>
      <c r="M80" s="56">
        <v>0.01</v>
      </c>
      <c r="N80" s="56">
        <v>0</v>
      </c>
    </row>
    <row r="81" spans="2:14" x14ac:dyDescent="0.3">
      <c r="B81" s="70">
        <v>71</v>
      </c>
      <c r="C81" s="56">
        <v>15</v>
      </c>
      <c r="D81" s="56" t="s">
        <v>342</v>
      </c>
      <c r="E81" s="56" t="s">
        <v>344</v>
      </c>
      <c r="F81" s="158">
        <v>4.8263888888888884E-2</v>
      </c>
      <c r="G81" s="56" t="s">
        <v>267</v>
      </c>
      <c r="H81" s="56">
        <v>57</v>
      </c>
      <c r="I81" s="174" t="s">
        <v>377</v>
      </c>
      <c r="J81" s="56" t="s">
        <v>3</v>
      </c>
      <c r="K81" s="56" t="s">
        <v>462</v>
      </c>
      <c r="L81" s="56" t="s">
        <v>239</v>
      </c>
      <c r="M81" s="56">
        <v>23.34</v>
      </c>
      <c r="N81" s="56" t="s">
        <v>250</v>
      </c>
    </row>
    <row r="82" spans="2:14" x14ac:dyDescent="0.3">
      <c r="B82" s="70">
        <v>72</v>
      </c>
      <c r="C82" s="56">
        <v>15</v>
      </c>
      <c r="D82" s="56" t="s">
        <v>337</v>
      </c>
      <c r="E82" s="56" t="s">
        <v>338</v>
      </c>
      <c r="F82" s="158">
        <v>4.7268518518518515E-2</v>
      </c>
      <c r="G82" s="56" t="s">
        <v>205</v>
      </c>
      <c r="H82" s="56">
        <v>65</v>
      </c>
      <c r="I82" s="174" t="s">
        <v>390</v>
      </c>
      <c r="J82" s="56" t="s">
        <v>3</v>
      </c>
      <c r="K82" s="56" t="s">
        <v>463</v>
      </c>
      <c r="L82" s="56" t="s">
        <v>240</v>
      </c>
      <c r="M82" s="56" t="s">
        <v>244</v>
      </c>
      <c r="N82" s="56">
        <v>7.25</v>
      </c>
    </row>
    <row r="83" spans="2:14" x14ac:dyDescent="0.3">
      <c r="B83" s="70">
        <v>73</v>
      </c>
      <c r="C83" s="56">
        <v>15</v>
      </c>
      <c r="D83" s="56" t="s">
        <v>340</v>
      </c>
      <c r="E83" s="56" t="s">
        <v>334</v>
      </c>
      <c r="F83" s="158">
        <v>4.221064814814815E-2</v>
      </c>
      <c r="G83" s="56" t="s">
        <v>210</v>
      </c>
      <c r="H83" s="56">
        <v>62</v>
      </c>
      <c r="I83" s="174" t="s">
        <v>374</v>
      </c>
      <c r="J83" s="56" t="s">
        <v>3</v>
      </c>
      <c r="K83" s="56" t="s">
        <v>464</v>
      </c>
      <c r="L83" s="56" t="s">
        <v>239</v>
      </c>
      <c r="M83" s="56">
        <v>12.15</v>
      </c>
      <c r="N83" s="56">
        <v>20.350000000000001</v>
      </c>
    </row>
    <row r="84" spans="2:14" x14ac:dyDescent="0.3">
      <c r="B84" s="70">
        <v>74</v>
      </c>
      <c r="C84" s="56">
        <v>15</v>
      </c>
      <c r="D84" s="56" t="s">
        <v>343</v>
      </c>
      <c r="E84" s="56" t="s">
        <v>341</v>
      </c>
      <c r="F84" s="158">
        <v>4.4293981481481483E-2</v>
      </c>
      <c r="G84" s="56" t="s">
        <v>215</v>
      </c>
      <c r="H84" s="56">
        <v>69</v>
      </c>
      <c r="I84" s="174" t="s">
        <v>233</v>
      </c>
      <c r="J84" s="56" t="s">
        <v>4</v>
      </c>
      <c r="K84" s="56" t="s">
        <v>465</v>
      </c>
      <c r="L84" s="56" t="s">
        <v>239</v>
      </c>
      <c r="M84" s="56">
        <v>-34.369999999999997</v>
      </c>
      <c r="N84" s="56" t="s">
        <v>260</v>
      </c>
    </row>
    <row r="85" spans="2:14" x14ac:dyDescent="0.3">
      <c r="B85" s="70">
        <v>75</v>
      </c>
      <c r="C85" s="56">
        <v>15</v>
      </c>
      <c r="D85" s="56" t="s">
        <v>336</v>
      </c>
      <c r="E85" s="56" t="s">
        <v>191</v>
      </c>
      <c r="F85" s="158">
        <v>1.6886574074074075E-2</v>
      </c>
      <c r="G85" s="56" t="s">
        <v>365</v>
      </c>
      <c r="H85" s="56">
        <v>17</v>
      </c>
      <c r="I85" s="174" t="s">
        <v>391</v>
      </c>
      <c r="J85" s="56" t="s">
        <v>58</v>
      </c>
      <c r="K85" s="56" t="s">
        <v>466</v>
      </c>
      <c r="L85" s="56" t="s">
        <v>237</v>
      </c>
      <c r="M85" s="56">
        <v>0</v>
      </c>
      <c r="N85" s="56">
        <v>0</v>
      </c>
    </row>
    <row r="86" spans="2:14" x14ac:dyDescent="0.3">
      <c r="B86" s="70">
        <v>76</v>
      </c>
      <c r="C86" s="56">
        <v>16</v>
      </c>
      <c r="D86" s="56" t="s">
        <v>344</v>
      </c>
      <c r="E86" s="56" t="s">
        <v>336</v>
      </c>
      <c r="F86" s="158">
        <v>3.4444444444444444E-2</v>
      </c>
      <c r="G86" s="56" t="s">
        <v>207</v>
      </c>
      <c r="H86" s="56">
        <v>44</v>
      </c>
      <c r="I86" s="174" t="s">
        <v>224</v>
      </c>
      <c r="J86" s="56" t="s">
        <v>58</v>
      </c>
      <c r="K86" s="56" t="s">
        <v>467</v>
      </c>
      <c r="L86" s="56" t="s">
        <v>237</v>
      </c>
      <c r="M86" s="56">
        <v>0</v>
      </c>
      <c r="N86" s="56">
        <v>0</v>
      </c>
    </row>
    <row r="87" spans="2:14" x14ac:dyDescent="0.3">
      <c r="B87" s="70">
        <v>77</v>
      </c>
      <c r="C87" s="56">
        <v>16</v>
      </c>
      <c r="D87" s="56" t="s">
        <v>191</v>
      </c>
      <c r="E87" s="56" t="s">
        <v>343</v>
      </c>
      <c r="F87" s="158">
        <v>4.1331018518518517E-2</v>
      </c>
      <c r="G87" s="56" t="s">
        <v>282</v>
      </c>
      <c r="H87" s="56">
        <v>40</v>
      </c>
      <c r="I87" s="174" t="s">
        <v>378</v>
      </c>
      <c r="J87" s="56" t="s">
        <v>3</v>
      </c>
      <c r="K87" s="56" t="s">
        <v>468</v>
      </c>
      <c r="L87" s="56" t="s">
        <v>239</v>
      </c>
      <c r="M87" s="56" t="s">
        <v>246</v>
      </c>
      <c r="N87" s="56">
        <v>40.14</v>
      </c>
    </row>
    <row r="88" spans="2:14" x14ac:dyDescent="0.3">
      <c r="B88" s="70">
        <v>78</v>
      </c>
      <c r="C88" s="56">
        <v>16</v>
      </c>
      <c r="D88" s="56" t="s">
        <v>341</v>
      </c>
      <c r="E88" s="56" t="s">
        <v>340</v>
      </c>
      <c r="F88" s="158">
        <v>5.6539351851851855E-2</v>
      </c>
      <c r="G88" s="56" t="s">
        <v>357</v>
      </c>
      <c r="H88" s="56">
        <v>129</v>
      </c>
      <c r="I88" s="174" t="s">
        <v>379</v>
      </c>
      <c r="J88" s="56" t="s">
        <v>58</v>
      </c>
      <c r="K88" s="56" t="s">
        <v>469</v>
      </c>
      <c r="L88" s="56" t="s">
        <v>237</v>
      </c>
      <c r="M88" s="56">
        <v>0</v>
      </c>
      <c r="N88" s="56">
        <v>0</v>
      </c>
    </row>
    <row r="89" spans="2:14" x14ac:dyDescent="0.3">
      <c r="B89" s="70">
        <v>79</v>
      </c>
      <c r="C89" s="56">
        <v>16</v>
      </c>
      <c r="D89" s="56" t="s">
        <v>334</v>
      </c>
      <c r="E89" s="56" t="s">
        <v>337</v>
      </c>
      <c r="F89" s="158">
        <v>4.2662037037037033E-2</v>
      </c>
      <c r="G89" s="56" t="s">
        <v>203</v>
      </c>
      <c r="H89" s="56">
        <v>62</v>
      </c>
      <c r="I89" s="174" t="s">
        <v>227</v>
      </c>
      <c r="J89" s="56" t="s">
        <v>3</v>
      </c>
      <c r="K89" s="56" t="s">
        <v>470</v>
      </c>
      <c r="L89" s="56" t="s">
        <v>239</v>
      </c>
      <c r="M89" s="56">
        <v>21.67</v>
      </c>
      <c r="N89" s="56" t="s">
        <v>242</v>
      </c>
    </row>
    <row r="90" spans="2:14" x14ac:dyDescent="0.3">
      <c r="B90" s="70">
        <v>80</v>
      </c>
      <c r="C90" s="56">
        <v>16</v>
      </c>
      <c r="D90" s="56" t="s">
        <v>338</v>
      </c>
      <c r="E90" s="56" t="s">
        <v>342</v>
      </c>
      <c r="F90" s="158">
        <v>4.1747685185185186E-2</v>
      </c>
      <c r="G90" s="56" t="s">
        <v>267</v>
      </c>
      <c r="H90" s="56">
        <v>42</v>
      </c>
      <c r="I90" s="174" t="s">
        <v>270</v>
      </c>
      <c r="J90" s="56" t="s">
        <v>58</v>
      </c>
      <c r="K90" s="56" t="s">
        <v>471</v>
      </c>
      <c r="L90" s="56" t="s">
        <v>240</v>
      </c>
      <c r="M90" s="56">
        <v>5.0999999999999996</v>
      </c>
      <c r="N90" s="56">
        <v>0.01</v>
      </c>
    </row>
    <row r="91" spans="2:14" x14ac:dyDescent="0.3">
      <c r="B91" s="70">
        <v>81</v>
      </c>
      <c r="C91" s="56">
        <v>17</v>
      </c>
      <c r="D91" s="56" t="s">
        <v>338</v>
      </c>
      <c r="E91" s="56" t="s">
        <v>344</v>
      </c>
      <c r="F91" s="158">
        <v>3.6041666666666666E-2</v>
      </c>
      <c r="G91" s="56" t="s">
        <v>218</v>
      </c>
      <c r="H91" s="56">
        <v>36</v>
      </c>
      <c r="I91" s="174" t="s">
        <v>224</v>
      </c>
      <c r="J91" s="56" t="s">
        <v>3</v>
      </c>
      <c r="K91" s="56" t="s">
        <v>472</v>
      </c>
      <c r="L91" s="56" t="s">
        <v>239</v>
      </c>
      <c r="M91" s="56">
        <v>33.42</v>
      </c>
      <c r="N91" s="56">
        <v>21.69</v>
      </c>
    </row>
    <row r="92" spans="2:14" x14ac:dyDescent="0.3">
      <c r="B92" s="70">
        <v>82</v>
      </c>
      <c r="C92" s="56">
        <v>17</v>
      </c>
      <c r="D92" s="56" t="s">
        <v>342</v>
      </c>
      <c r="E92" s="56" t="s">
        <v>334</v>
      </c>
      <c r="F92" s="158">
        <v>5.6678240740740737E-2</v>
      </c>
      <c r="G92" s="56" t="s">
        <v>208</v>
      </c>
      <c r="H92" s="56">
        <v>97</v>
      </c>
      <c r="I92" s="174" t="s">
        <v>228</v>
      </c>
      <c r="J92" s="56" t="s">
        <v>4</v>
      </c>
      <c r="K92" s="56" t="s">
        <v>473</v>
      </c>
      <c r="L92" s="56" t="s">
        <v>239</v>
      </c>
      <c r="M92" s="56">
        <v>-32.83</v>
      </c>
      <c r="N92" s="56" t="s">
        <v>257</v>
      </c>
    </row>
    <row r="93" spans="2:14" x14ac:dyDescent="0.3">
      <c r="B93" s="70">
        <v>83</v>
      </c>
      <c r="C93" s="56">
        <v>17</v>
      </c>
      <c r="D93" s="56" t="s">
        <v>337</v>
      </c>
      <c r="E93" s="56" t="s">
        <v>341</v>
      </c>
      <c r="F93" s="158">
        <v>4.7002314814814816E-2</v>
      </c>
      <c r="G93" s="56" t="s">
        <v>358</v>
      </c>
      <c r="H93" s="56">
        <v>71</v>
      </c>
      <c r="I93" s="174" t="s">
        <v>380</v>
      </c>
      <c r="J93" s="56" t="s">
        <v>3</v>
      </c>
      <c r="K93" s="56" t="s">
        <v>474</v>
      </c>
      <c r="L93" s="56" t="s">
        <v>239</v>
      </c>
      <c r="M93" s="56" t="s">
        <v>304</v>
      </c>
      <c r="N93" s="56">
        <v>20.39</v>
      </c>
    </row>
    <row r="94" spans="2:14" x14ac:dyDescent="0.3">
      <c r="B94" s="70">
        <v>84</v>
      </c>
      <c r="C94" s="56">
        <v>17</v>
      </c>
      <c r="D94" s="56" t="s">
        <v>340</v>
      </c>
      <c r="E94" s="56" t="s">
        <v>191</v>
      </c>
      <c r="F94" s="158">
        <v>4.7372685185185191E-2</v>
      </c>
      <c r="G94" s="56" t="s">
        <v>298</v>
      </c>
      <c r="H94" s="56">
        <v>69</v>
      </c>
      <c r="I94" s="174" t="s">
        <v>299</v>
      </c>
      <c r="J94" s="56" t="s">
        <v>58</v>
      </c>
      <c r="K94" s="56" t="s">
        <v>475</v>
      </c>
      <c r="L94" s="56" t="s">
        <v>240</v>
      </c>
      <c r="M94" s="56">
        <v>2.33</v>
      </c>
      <c r="N94" s="56">
        <v>0</v>
      </c>
    </row>
    <row r="95" spans="2:14" x14ac:dyDescent="0.3">
      <c r="B95" s="70">
        <v>85</v>
      </c>
      <c r="C95" s="56">
        <v>17</v>
      </c>
      <c r="D95" s="56" t="s">
        <v>343</v>
      </c>
      <c r="E95" s="56" t="s">
        <v>336</v>
      </c>
      <c r="F95" s="158">
        <v>4.8078703703703707E-2</v>
      </c>
      <c r="G95" s="56" t="s">
        <v>359</v>
      </c>
      <c r="H95" s="56">
        <v>80</v>
      </c>
      <c r="I95" s="174" t="s">
        <v>381</v>
      </c>
      <c r="J95" s="56" t="s">
        <v>4</v>
      </c>
      <c r="K95" s="56" t="s">
        <v>476</v>
      </c>
      <c r="L95" s="56" t="s">
        <v>240</v>
      </c>
      <c r="M95" s="56">
        <v>-8.19</v>
      </c>
      <c r="N95" s="56">
        <v>-198.5</v>
      </c>
    </row>
    <row r="96" spans="2:14" x14ac:dyDescent="0.3">
      <c r="B96" s="70">
        <v>86</v>
      </c>
      <c r="C96" s="56">
        <v>18</v>
      </c>
      <c r="D96" s="56" t="s">
        <v>344</v>
      </c>
      <c r="E96" s="56" t="s">
        <v>343</v>
      </c>
      <c r="F96" s="158">
        <v>4.8553240740740744E-2</v>
      </c>
      <c r="G96" s="56" t="s">
        <v>206</v>
      </c>
      <c r="H96" s="56">
        <v>83</v>
      </c>
      <c r="I96" s="174" t="s">
        <v>226</v>
      </c>
      <c r="J96" s="56" t="s">
        <v>4</v>
      </c>
      <c r="K96" s="56" t="s">
        <v>477</v>
      </c>
      <c r="L96" s="56" t="s">
        <v>239</v>
      </c>
      <c r="M96" s="56" t="s">
        <v>293</v>
      </c>
      <c r="N96" s="56">
        <v>-18.66</v>
      </c>
    </row>
    <row r="97" spans="1:14" x14ac:dyDescent="0.3">
      <c r="B97" s="70">
        <v>87</v>
      </c>
      <c r="C97" s="56">
        <v>18</v>
      </c>
      <c r="D97" s="56" t="s">
        <v>336</v>
      </c>
      <c r="E97" s="56" t="s">
        <v>340</v>
      </c>
      <c r="F97" s="158">
        <v>4.1087962962962958E-2</v>
      </c>
      <c r="G97" s="56" t="s">
        <v>359</v>
      </c>
      <c r="H97" s="56">
        <v>57</v>
      </c>
      <c r="I97" s="174" t="s">
        <v>308</v>
      </c>
      <c r="J97" s="56" t="s">
        <v>3</v>
      </c>
      <c r="K97" s="56" t="s">
        <v>478</v>
      </c>
      <c r="L97" s="56" t="s">
        <v>239</v>
      </c>
      <c r="M97" s="56" t="s">
        <v>291</v>
      </c>
      <c r="N97" s="56">
        <v>12.92</v>
      </c>
    </row>
    <row r="98" spans="1:14" x14ac:dyDescent="0.3">
      <c r="B98" s="70">
        <v>88</v>
      </c>
      <c r="C98" s="56">
        <v>18</v>
      </c>
      <c r="D98" s="56" t="s">
        <v>191</v>
      </c>
      <c r="E98" s="56" t="s">
        <v>337</v>
      </c>
      <c r="F98" s="158">
        <v>5.0520833333333327E-2</v>
      </c>
      <c r="G98" s="56" t="s">
        <v>222</v>
      </c>
      <c r="H98" s="56">
        <v>81</v>
      </c>
      <c r="I98" s="174" t="s">
        <v>234</v>
      </c>
      <c r="J98" s="56" t="s">
        <v>4</v>
      </c>
      <c r="K98" s="56" t="s">
        <v>479</v>
      </c>
      <c r="L98" s="56" t="s">
        <v>239</v>
      </c>
      <c r="M98" s="56">
        <v>-18.989999999999998</v>
      </c>
      <c r="N98" s="56">
        <v>-17.37</v>
      </c>
    </row>
    <row r="99" spans="1:14" x14ac:dyDescent="0.3">
      <c r="B99" s="70">
        <v>89</v>
      </c>
      <c r="C99" s="56">
        <v>18</v>
      </c>
      <c r="D99" s="56" t="s">
        <v>341</v>
      </c>
      <c r="E99" s="56" t="s">
        <v>342</v>
      </c>
      <c r="F99" s="158">
        <v>4.8425925925925928E-2</v>
      </c>
      <c r="G99" s="56" t="s">
        <v>221</v>
      </c>
      <c r="H99" s="56">
        <v>62</v>
      </c>
      <c r="I99" s="174" t="s">
        <v>383</v>
      </c>
      <c r="J99" s="56" t="s">
        <v>58</v>
      </c>
      <c r="K99" s="56" t="s">
        <v>480</v>
      </c>
      <c r="L99" s="56" t="s">
        <v>238</v>
      </c>
      <c r="M99" s="56">
        <v>0</v>
      </c>
      <c r="N99" s="56">
        <v>0</v>
      </c>
    </row>
    <row r="100" spans="1:14" x14ac:dyDescent="0.3">
      <c r="B100" s="70">
        <v>90</v>
      </c>
      <c r="C100" s="56">
        <v>18</v>
      </c>
      <c r="D100" s="56" t="s">
        <v>334</v>
      </c>
      <c r="E100" s="56" t="s">
        <v>338</v>
      </c>
      <c r="F100" s="158">
        <v>3.7141203703703704E-2</v>
      </c>
      <c r="G100" s="56" t="s">
        <v>210</v>
      </c>
      <c r="H100" s="56">
        <v>46</v>
      </c>
      <c r="I100" s="174" t="s">
        <v>309</v>
      </c>
      <c r="J100" s="56" t="s">
        <v>58</v>
      </c>
      <c r="K100" s="56" t="s">
        <v>481</v>
      </c>
      <c r="L100" s="56" t="s">
        <v>237</v>
      </c>
      <c r="M100" s="56">
        <v>0</v>
      </c>
      <c r="N100" s="56">
        <v>0</v>
      </c>
    </row>
    <row r="101" spans="1:14" s="159" customFormat="1" x14ac:dyDescent="0.3">
      <c r="A101" s="159" t="s">
        <v>261</v>
      </c>
      <c r="B101" s="207" t="s">
        <v>261</v>
      </c>
      <c r="C101" s="207" t="s">
        <v>261</v>
      </c>
      <c r="D101" s="207" t="s">
        <v>261</v>
      </c>
      <c r="E101" s="207" t="s">
        <v>261</v>
      </c>
      <c r="F101" s="207" t="s">
        <v>261</v>
      </c>
      <c r="G101" s="207" t="s">
        <v>261</v>
      </c>
      <c r="H101" s="207" t="s">
        <v>261</v>
      </c>
      <c r="I101" s="207" t="s">
        <v>261</v>
      </c>
      <c r="J101" s="207" t="s">
        <v>261</v>
      </c>
      <c r="K101" s="207" t="s">
        <v>261</v>
      </c>
      <c r="L101" s="207" t="s">
        <v>261</v>
      </c>
      <c r="M101" s="207" t="s">
        <v>261</v>
      </c>
      <c r="N101" s="207" t="s">
        <v>261</v>
      </c>
    </row>
  </sheetData>
  <sortState ref="A11:N100">
    <sortCondition ref="B11:B100"/>
    <sortCondition ref="H11:H100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workbookViewId="0">
      <pane ySplit="10" topLeftCell="A11" activePane="bottomLeft" state="frozen"/>
      <selection pane="bottomLeft" activeCell="D12" sqref="D12"/>
    </sheetView>
  </sheetViews>
  <sheetFormatPr defaultColWidth="9.109375" defaultRowHeight="14.4" x14ac:dyDescent="0.3"/>
  <cols>
    <col min="1" max="1" width="1.6640625" style="221" customWidth="1"/>
    <col min="2" max="2" width="3.6640625" style="61" customWidth="1"/>
    <col min="3" max="3" width="6.6640625" style="61" customWidth="1"/>
    <col min="4" max="5" width="20.6640625" style="61" customWidth="1"/>
    <col min="6" max="6" width="9.109375" style="61"/>
    <col min="7" max="7" width="4.6640625" style="61" customWidth="1"/>
    <col min="8" max="8" width="6.6640625" style="61" customWidth="1"/>
    <col min="9" max="9" width="50.6640625" style="223" customWidth="1"/>
    <col min="10" max="10" width="9.109375" style="61"/>
    <col min="11" max="11" width="20.6640625" style="61" customWidth="1"/>
    <col min="12" max="12" width="16.6640625" style="61" customWidth="1"/>
    <col min="13" max="14" width="10.6640625" style="61" customWidth="1"/>
    <col min="15" max="16384" width="9.109375" style="221"/>
  </cols>
  <sheetData>
    <row r="1" spans="1:14" ht="18" x14ac:dyDescent="0.3">
      <c r="A1" s="222" t="s">
        <v>576</v>
      </c>
      <c r="B1" s="228"/>
    </row>
    <row r="5" spans="1:14" x14ac:dyDescent="0.3">
      <c r="F5" s="56">
        <f>1+(H7*5/(90*3600))</f>
        <v>1.1690277777777778</v>
      </c>
    </row>
    <row r="6" spans="1:14" x14ac:dyDescent="0.3">
      <c r="F6" s="56">
        <f>3609/3600</f>
        <v>1.0024999999999999</v>
      </c>
      <c r="H6" s="56">
        <f>H7/180</f>
        <v>60.85</v>
      </c>
      <c r="I6" s="174" t="s">
        <v>487</v>
      </c>
    </row>
    <row r="7" spans="1:14" x14ac:dyDescent="0.3">
      <c r="F7" s="158">
        <f>SUM(F11:F100)/90</f>
        <v>4.176646090534978E-2</v>
      </c>
      <c r="H7" s="56">
        <f>SUM(H11:H100)*2-45</f>
        <v>10953</v>
      </c>
      <c r="I7" s="174" t="s">
        <v>488</v>
      </c>
      <c r="J7" s="231"/>
    </row>
    <row r="9" spans="1:14" s="225" customFormat="1" x14ac:dyDescent="0.3">
      <c r="B9" s="225" t="s">
        <v>0</v>
      </c>
      <c r="C9" s="225" t="s">
        <v>262</v>
      </c>
      <c r="D9" s="225" t="s">
        <v>194</v>
      </c>
      <c r="E9" s="225" t="s">
        <v>193</v>
      </c>
      <c r="F9" s="225" t="s">
        <v>195</v>
      </c>
      <c r="G9" s="225" t="s">
        <v>196</v>
      </c>
      <c r="H9" s="225" t="s">
        <v>98</v>
      </c>
      <c r="I9" s="226" t="s">
        <v>197</v>
      </c>
      <c r="J9" s="225" t="s">
        <v>198</v>
      </c>
      <c r="K9" s="225" t="s">
        <v>199</v>
      </c>
      <c r="L9" s="225" t="s">
        <v>200</v>
      </c>
      <c r="M9" s="225" t="s">
        <v>577</v>
      </c>
      <c r="N9" s="225" t="s">
        <v>578</v>
      </c>
    </row>
    <row r="11" spans="1:14" x14ac:dyDescent="0.3">
      <c r="B11" s="229">
        <v>1</v>
      </c>
      <c r="C11" s="61">
        <v>1</v>
      </c>
      <c r="D11" s="61" t="s">
        <v>506</v>
      </c>
      <c r="E11" s="61" t="s">
        <v>336</v>
      </c>
      <c r="F11" s="224">
        <v>4.2465277777777775E-2</v>
      </c>
      <c r="G11" s="61" t="s">
        <v>213</v>
      </c>
      <c r="H11" s="61">
        <v>57</v>
      </c>
      <c r="I11" s="223" t="s">
        <v>606</v>
      </c>
      <c r="J11" s="61" t="s">
        <v>3</v>
      </c>
      <c r="K11" s="61" t="s">
        <v>645</v>
      </c>
      <c r="L11" s="61" t="s">
        <v>239</v>
      </c>
      <c r="M11" s="61">
        <v>988.75</v>
      </c>
      <c r="N11" s="61">
        <v>23.73</v>
      </c>
    </row>
    <row r="12" spans="1:14" x14ac:dyDescent="0.3">
      <c r="B12" s="229">
        <v>2</v>
      </c>
      <c r="C12" s="61">
        <v>1</v>
      </c>
      <c r="D12" s="61" t="s">
        <v>520</v>
      </c>
      <c r="E12" s="61" t="s">
        <v>334</v>
      </c>
      <c r="F12" s="224">
        <v>4.4525462962962968E-2</v>
      </c>
      <c r="G12" s="61" t="s">
        <v>203</v>
      </c>
      <c r="H12" s="61">
        <v>73</v>
      </c>
      <c r="I12" s="223" t="s">
        <v>227</v>
      </c>
      <c r="J12" s="61" t="s">
        <v>58</v>
      </c>
      <c r="K12" s="61" t="s">
        <v>646</v>
      </c>
      <c r="L12" s="61" t="s">
        <v>238</v>
      </c>
      <c r="M12" s="61">
        <v>0</v>
      </c>
      <c r="N12" s="61">
        <v>0</v>
      </c>
    </row>
    <row r="13" spans="1:14" x14ac:dyDescent="0.3">
      <c r="B13" s="229">
        <v>3</v>
      </c>
      <c r="C13" s="61">
        <v>1</v>
      </c>
      <c r="D13" s="61" t="s">
        <v>526</v>
      </c>
      <c r="E13" s="61" t="s">
        <v>536</v>
      </c>
      <c r="F13" s="224">
        <v>4.53587962962963E-2</v>
      </c>
      <c r="G13" s="61" t="s">
        <v>356</v>
      </c>
      <c r="H13" s="61">
        <v>54</v>
      </c>
      <c r="I13" s="223" t="s">
        <v>607</v>
      </c>
      <c r="J13" s="61" t="s">
        <v>3</v>
      </c>
      <c r="K13" s="61" t="s">
        <v>647</v>
      </c>
      <c r="L13" s="61" t="s">
        <v>239</v>
      </c>
      <c r="M13" s="61">
        <v>30.5</v>
      </c>
      <c r="N13" s="61">
        <v>47.98</v>
      </c>
    </row>
    <row r="14" spans="1:14" x14ac:dyDescent="0.3">
      <c r="B14" s="229">
        <v>4</v>
      </c>
      <c r="C14" s="61">
        <v>1</v>
      </c>
      <c r="D14" s="61" t="s">
        <v>514</v>
      </c>
      <c r="E14" s="61" t="s">
        <v>510</v>
      </c>
      <c r="F14" s="224">
        <v>4.2164351851851856E-2</v>
      </c>
      <c r="G14" s="61" t="s">
        <v>579</v>
      </c>
      <c r="H14" s="61">
        <v>48</v>
      </c>
      <c r="I14" s="223" t="s">
        <v>608</v>
      </c>
      <c r="J14" s="61" t="s">
        <v>58</v>
      </c>
      <c r="K14" s="61" t="s">
        <v>648</v>
      </c>
      <c r="L14" s="61" t="s">
        <v>237</v>
      </c>
      <c r="M14" s="61">
        <v>0</v>
      </c>
      <c r="N14" s="61">
        <v>0</v>
      </c>
    </row>
    <row r="15" spans="1:14" x14ac:dyDescent="0.3">
      <c r="B15" s="229">
        <v>5</v>
      </c>
      <c r="C15" s="61">
        <v>1</v>
      </c>
      <c r="D15" s="61" t="s">
        <v>542</v>
      </c>
      <c r="E15" s="61" t="s">
        <v>532</v>
      </c>
      <c r="F15" s="224">
        <v>3.4907407407407408E-2</v>
      </c>
      <c r="G15" s="61" t="s">
        <v>580</v>
      </c>
      <c r="H15" s="61">
        <v>37</v>
      </c>
      <c r="I15" s="223" t="s">
        <v>609</v>
      </c>
      <c r="J15" s="61" t="s">
        <v>58</v>
      </c>
      <c r="K15" s="61" t="s">
        <v>649</v>
      </c>
      <c r="L15" s="61" t="s">
        <v>238</v>
      </c>
      <c r="M15" s="61">
        <v>0</v>
      </c>
      <c r="N15" s="61">
        <v>0</v>
      </c>
    </row>
    <row r="16" spans="1:14" x14ac:dyDescent="0.3">
      <c r="B16" s="229">
        <v>6</v>
      </c>
      <c r="C16" s="61">
        <v>2</v>
      </c>
      <c r="D16" s="61" t="s">
        <v>336</v>
      </c>
      <c r="E16" s="61" t="s">
        <v>532</v>
      </c>
      <c r="F16" s="224">
        <v>4.4120370370370372E-2</v>
      </c>
      <c r="G16" s="61" t="s">
        <v>201</v>
      </c>
      <c r="H16" s="61">
        <v>68</v>
      </c>
      <c r="I16" s="223" t="s">
        <v>610</v>
      </c>
      <c r="J16" s="61" t="s">
        <v>58</v>
      </c>
      <c r="K16" s="61" t="s">
        <v>650</v>
      </c>
      <c r="L16" s="61" t="s">
        <v>238</v>
      </c>
      <c r="M16" s="61">
        <v>0</v>
      </c>
      <c r="N16" s="61">
        <v>0</v>
      </c>
    </row>
    <row r="17" spans="2:14" x14ac:dyDescent="0.3">
      <c r="B17" s="229">
        <v>7</v>
      </c>
      <c r="C17" s="61">
        <v>2</v>
      </c>
      <c r="D17" s="61" t="s">
        <v>510</v>
      </c>
      <c r="E17" s="61" t="s">
        <v>542</v>
      </c>
      <c r="F17" s="224">
        <v>4.2442129629629628E-2</v>
      </c>
      <c r="G17" s="61" t="s">
        <v>220</v>
      </c>
      <c r="H17" s="61">
        <v>68</v>
      </c>
      <c r="I17" s="223" t="s">
        <v>234</v>
      </c>
      <c r="J17" s="61" t="s">
        <v>4</v>
      </c>
      <c r="K17" s="61" t="s">
        <v>651</v>
      </c>
      <c r="L17" s="61" t="s">
        <v>239</v>
      </c>
      <c r="M17" s="61">
        <v>-150</v>
      </c>
      <c r="N17" s="61">
        <v>-13.18</v>
      </c>
    </row>
    <row r="18" spans="2:14" x14ac:dyDescent="0.3">
      <c r="B18" s="229">
        <v>8</v>
      </c>
      <c r="C18" s="61">
        <v>2</v>
      </c>
      <c r="D18" s="61" t="s">
        <v>536</v>
      </c>
      <c r="E18" s="61" t="s">
        <v>514</v>
      </c>
      <c r="F18" s="224">
        <v>3.6249999999999998E-2</v>
      </c>
      <c r="G18" s="61" t="s">
        <v>201</v>
      </c>
      <c r="H18" s="61">
        <v>49</v>
      </c>
      <c r="I18" s="223" t="s">
        <v>610</v>
      </c>
      <c r="J18" s="61" t="s">
        <v>58</v>
      </c>
      <c r="K18" s="61" t="s">
        <v>652</v>
      </c>
      <c r="L18" s="61" t="s">
        <v>237</v>
      </c>
      <c r="M18" s="61">
        <v>0</v>
      </c>
      <c r="N18" s="61">
        <v>0</v>
      </c>
    </row>
    <row r="19" spans="2:14" x14ac:dyDescent="0.3">
      <c r="B19" s="229">
        <v>9</v>
      </c>
      <c r="C19" s="61">
        <v>2</v>
      </c>
      <c r="D19" s="61" t="s">
        <v>334</v>
      </c>
      <c r="E19" s="61" t="s">
        <v>526</v>
      </c>
      <c r="F19" s="224">
        <v>5.212962962962963E-2</v>
      </c>
      <c r="G19" s="61" t="s">
        <v>581</v>
      </c>
      <c r="H19" s="61">
        <v>107</v>
      </c>
      <c r="I19" s="223" t="s">
        <v>227</v>
      </c>
      <c r="J19" s="61" t="s">
        <v>58</v>
      </c>
      <c r="K19" s="61" t="s">
        <v>653</v>
      </c>
      <c r="L19" s="61" t="s">
        <v>238</v>
      </c>
      <c r="M19" s="61">
        <v>0</v>
      </c>
      <c r="N19" s="61">
        <v>0</v>
      </c>
    </row>
    <row r="20" spans="2:14" x14ac:dyDescent="0.3">
      <c r="B20" s="229">
        <v>10</v>
      </c>
      <c r="C20" s="61">
        <v>2</v>
      </c>
      <c r="D20" s="61" t="s">
        <v>506</v>
      </c>
      <c r="E20" s="61" t="s">
        <v>520</v>
      </c>
      <c r="F20" s="224">
        <v>4.2986111111111114E-2</v>
      </c>
      <c r="G20" s="61" t="s">
        <v>582</v>
      </c>
      <c r="H20" s="61">
        <v>58</v>
      </c>
      <c r="I20" s="223" t="s">
        <v>611</v>
      </c>
      <c r="J20" s="61" t="s">
        <v>3</v>
      </c>
      <c r="K20" s="61" t="s">
        <v>654</v>
      </c>
      <c r="L20" s="61" t="s">
        <v>239</v>
      </c>
      <c r="M20" s="61">
        <v>22.67</v>
      </c>
      <c r="N20" s="61">
        <v>27.91</v>
      </c>
    </row>
    <row r="21" spans="2:14" x14ac:dyDescent="0.3">
      <c r="B21" s="229">
        <v>11</v>
      </c>
      <c r="C21" s="61">
        <v>3</v>
      </c>
      <c r="D21" s="61" t="s">
        <v>520</v>
      </c>
      <c r="E21" s="61" t="s">
        <v>336</v>
      </c>
      <c r="F21" s="224">
        <v>4.9780092592592591E-2</v>
      </c>
      <c r="G21" s="61" t="s">
        <v>583</v>
      </c>
      <c r="H21" s="61">
        <v>77</v>
      </c>
      <c r="I21" s="223" t="s">
        <v>612</v>
      </c>
      <c r="J21" s="61" t="s">
        <v>3</v>
      </c>
      <c r="K21" s="61" t="s">
        <v>655</v>
      </c>
      <c r="L21" s="61" t="s">
        <v>239</v>
      </c>
      <c r="M21" s="61">
        <v>56.91</v>
      </c>
      <c r="N21" s="61">
        <v>20.94</v>
      </c>
    </row>
    <row r="22" spans="2:14" x14ac:dyDescent="0.3">
      <c r="B22" s="229">
        <v>12</v>
      </c>
      <c r="C22" s="61">
        <v>3</v>
      </c>
      <c r="D22" s="61" t="s">
        <v>526</v>
      </c>
      <c r="E22" s="61" t="s">
        <v>506</v>
      </c>
      <c r="F22" s="224">
        <v>4.3159722222222224E-2</v>
      </c>
      <c r="G22" s="61" t="s">
        <v>584</v>
      </c>
      <c r="H22" s="61">
        <v>63</v>
      </c>
      <c r="I22" s="223" t="s">
        <v>613</v>
      </c>
      <c r="J22" s="61" t="s">
        <v>4</v>
      </c>
      <c r="K22" s="61" t="s">
        <v>656</v>
      </c>
      <c r="L22" s="61" t="s">
        <v>239</v>
      </c>
      <c r="M22" s="61">
        <v>-12.85</v>
      </c>
      <c r="N22" s="61">
        <v>-26.58</v>
      </c>
    </row>
    <row r="23" spans="2:14" x14ac:dyDescent="0.3">
      <c r="B23" s="229">
        <v>13</v>
      </c>
      <c r="C23" s="61">
        <v>3</v>
      </c>
      <c r="D23" s="61" t="s">
        <v>514</v>
      </c>
      <c r="E23" s="61" t="s">
        <v>334</v>
      </c>
      <c r="F23" s="224">
        <v>3.6527777777777777E-2</v>
      </c>
      <c r="G23" s="61" t="s">
        <v>585</v>
      </c>
      <c r="H23" s="61">
        <v>49</v>
      </c>
      <c r="I23" s="223" t="s">
        <v>614</v>
      </c>
      <c r="J23" s="61" t="s">
        <v>58</v>
      </c>
      <c r="K23" s="61" t="s">
        <v>657</v>
      </c>
      <c r="L23" s="61" t="s">
        <v>238</v>
      </c>
      <c r="M23" s="61">
        <v>0</v>
      </c>
      <c r="N23" s="61">
        <v>0</v>
      </c>
    </row>
    <row r="24" spans="2:14" x14ac:dyDescent="0.3">
      <c r="B24" s="229">
        <v>14</v>
      </c>
      <c r="C24" s="61">
        <v>3</v>
      </c>
      <c r="D24" s="61" t="s">
        <v>542</v>
      </c>
      <c r="E24" s="61" t="s">
        <v>536</v>
      </c>
      <c r="F24" s="224">
        <v>3.5763888888888887E-2</v>
      </c>
      <c r="G24" s="61" t="s">
        <v>586</v>
      </c>
      <c r="H24" s="61">
        <v>44</v>
      </c>
      <c r="I24" s="223" t="s">
        <v>615</v>
      </c>
      <c r="J24" s="61" t="s">
        <v>58</v>
      </c>
      <c r="K24" s="61" t="s">
        <v>658</v>
      </c>
      <c r="L24" s="61" t="s">
        <v>238</v>
      </c>
      <c r="M24" s="61">
        <v>0</v>
      </c>
      <c r="N24" s="61">
        <v>0</v>
      </c>
    </row>
    <row r="25" spans="2:14" x14ac:dyDescent="0.3">
      <c r="B25" s="229">
        <v>15</v>
      </c>
      <c r="C25" s="61">
        <v>3</v>
      </c>
      <c r="D25" s="61" t="s">
        <v>532</v>
      </c>
      <c r="E25" s="61" t="s">
        <v>510</v>
      </c>
      <c r="F25" s="224">
        <v>4.282407407407407E-2</v>
      </c>
      <c r="G25" s="61" t="s">
        <v>217</v>
      </c>
      <c r="H25" s="61">
        <v>60</v>
      </c>
      <c r="I25" s="223" t="s">
        <v>616</v>
      </c>
      <c r="J25" s="61" t="s">
        <v>58</v>
      </c>
      <c r="K25" s="61" t="s">
        <v>659</v>
      </c>
      <c r="L25" s="61" t="s">
        <v>238</v>
      </c>
      <c r="M25" s="61">
        <v>0</v>
      </c>
      <c r="N25" s="61">
        <v>0</v>
      </c>
    </row>
    <row r="26" spans="2:14" x14ac:dyDescent="0.3">
      <c r="B26" s="229">
        <v>16</v>
      </c>
      <c r="C26" s="61">
        <v>4</v>
      </c>
      <c r="D26" s="61" t="s">
        <v>336</v>
      </c>
      <c r="E26" s="61" t="s">
        <v>510</v>
      </c>
      <c r="F26" s="224">
        <v>3.5671296296296298E-2</v>
      </c>
      <c r="G26" s="61" t="s">
        <v>587</v>
      </c>
      <c r="H26" s="61">
        <v>47</v>
      </c>
      <c r="I26" s="223" t="s">
        <v>617</v>
      </c>
      <c r="J26" s="61" t="s">
        <v>58</v>
      </c>
      <c r="K26" s="61" t="s">
        <v>660</v>
      </c>
      <c r="L26" s="61" t="s">
        <v>237</v>
      </c>
      <c r="M26" s="61">
        <v>0</v>
      </c>
      <c r="N26" s="61">
        <v>0</v>
      </c>
    </row>
    <row r="27" spans="2:14" x14ac:dyDescent="0.3">
      <c r="B27" s="229">
        <v>17</v>
      </c>
      <c r="C27" s="61">
        <v>4</v>
      </c>
      <c r="D27" s="61" t="s">
        <v>536</v>
      </c>
      <c r="E27" s="61" t="s">
        <v>532</v>
      </c>
      <c r="F27" s="224">
        <v>3.2164351851851854E-2</v>
      </c>
      <c r="G27" s="61" t="s">
        <v>588</v>
      </c>
      <c r="H27" s="61">
        <v>42</v>
      </c>
      <c r="I27" s="223" t="s">
        <v>618</v>
      </c>
      <c r="J27" s="61" t="s">
        <v>58</v>
      </c>
      <c r="K27" s="61" t="s">
        <v>661</v>
      </c>
      <c r="L27" s="61" t="s">
        <v>237</v>
      </c>
      <c r="M27" s="61">
        <v>0</v>
      </c>
      <c r="N27" s="61">
        <v>0</v>
      </c>
    </row>
    <row r="28" spans="2:14" x14ac:dyDescent="0.3">
      <c r="B28" s="229">
        <v>18</v>
      </c>
      <c r="C28" s="61">
        <v>4</v>
      </c>
      <c r="D28" s="61" t="s">
        <v>334</v>
      </c>
      <c r="E28" s="61" t="s">
        <v>542</v>
      </c>
      <c r="F28" s="224">
        <v>2.9282407407407406E-2</v>
      </c>
      <c r="G28" s="61" t="s">
        <v>589</v>
      </c>
      <c r="H28" s="61">
        <v>39</v>
      </c>
      <c r="I28" s="223" t="s">
        <v>619</v>
      </c>
      <c r="J28" s="61" t="s">
        <v>58</v>
      </c>
      <c r="K28" s="61" t="s">
        <v>662</v>
      </c>
      <c r="L28" s="61" t="s">
        <v>237</v>
      </c>
      <c r="M28" s="61">
        <v>0</v>
      </c>
      <c r="N28" s="61">
        <v>0</v>
      </c>
    </row>
    <row r="29" spans="2:14" x14ac:dyDescent="0.3">
      <c r="B29" s="229">
        <v>19</v>
      </c>
      <c r="C29" s="61">
        <v>4</v>
      </c>
      <c r="D29" s="61" t="s">
        <v>506</v>
      </c>
      <c r="E29" s="61" t="s">
        <v>514</v>
      </c>
      <c r="F29" s="224">
        <v>4.387731481481482E-2</v>
      </c>
      <c r="G29" s="61" t="s">
        <v>203</v>
      </c>
      <c r="H29" s="61">
        <v>70</v>
      </c>
      <c r="I29" s="223" t="s">
        <v>227</v>
      </c>
      <c r="J29" s="61" t="s">
        <v>58</v>
      </c>
      <c r="K29" s="61" t="s">
        <v>663</v>
      </c>
      <c r="L29" s="61" t="s">
        <v>240</v>
      </c>
      <c r="M29" s="61">
        <v>-0.03</v>
      </c>
      <c r="N29" s="61">
        <v>0</v>
      </c>
    </row>
    <row r="30" spans="2:14" x14ac:dyDescent="0.3">
      <c r="B30" s="229">
        <v>20</v>
      </c>
      <c r="C30" s="61">
        <v>4</v>
      </c>
      <c r="D30" s="61" t="s">
        <v>520</v>
      </c>
      <c r="E30" s="61" t="s">
        <v>526</v>
      </c>
      <c r="F30" s="224">
        <v>4.5833333333333337E-2</v>
      </c>
      <c r="G30" s="61" t="s">
        <v>590</v>
      </c>
      <c r="H30" s="61">
        <v>59</v>
      </c>
      <c r="I30" s="223" t="s">
        <v>620</v>
      </c>
      <c r="J30" s="61" t="s">
        <v>58</v>
      </c>
      <c r="K30" s="61" t="s">
        <v>664</v>
      </c>
      <c r="L30" s="61" t="s">
        <v>240</v>
      </c>
      <c r="M30" s="61">
        <v>0</v>
      </c>
      <c r="N30" s="61">
        <v>0</v>
      </c>
    </row>
    <row r="31" spans="2:14" x14ac:dyDescent="0.3">
      <c r="B31" s="229">
        <v>21</v>
      </c>
      <c r="C31" s="61">
        <v>5</v>
      </c>
      <c r="D31" s="61" t="s">
        <v>526</v>
      </c>
      <c r="E31" s="61" t="s">
        <v>336</v>
      </c>
      <c r="F31" s="224">
        <v>2.494212962962963E-2</v>
      </c>
      <c r="G31" s="61" t="s">
        <v>280</v>
      </c>
      <c r="H31" s="61">
        <v>19</v>
      </c>
      <c r="I31" s="223" t="s">
        <v>621</v>
      </c>
      <c r="J31" s="61" t="s">
        <v>58</v>
      </c>
      <c r="K31" s="61" t="s">
        <v>665</v>
      </c>
      <c r="L31" s="61" t="s">
        <v>237</v>
      </c>
      <c r="M31" s="61">
        <v>0</v>
      </c>
      <c r="N31" s="61">
        <v>0</v>
      </c>
    </row>
    <row r="32" spans="2:14" x14ac:dyDescent="0.3">
      <c r="B32" s="229">
        <v>22</v>
      </c>
      <c r="C32" s="61">
        <v>5</v>
      </c>
      <c r="D32" s="61" t="s">
        <v>514</v>
      </c>
      <c r="E32" s="61" t="s">
        <v>520</v>
      </c>
      <c r="F32" s="224">
        <v>4.3194444444444445E-2</v>
      </c>
      <c r="G32" s="61" t="s">
        <v>584</v>
      </c>
      <c r="H32" s="61">
        <v>38</v>
      </c>
      <c r="I32" s="223" t="s">
        <v>613</v>
      </c>
      <c r="J32" s="61" t="s">
        <v>3</v>
      </c>
      <c r="K32" s="61" t="s">
        <v>666</v>
      </c>
      <c r="L32" s="61" t="s">
        <v>239</v>
      </c>
      <c r="M32" s="61">
        <v>28.21</v>
      </c>
      <c r="N32" s="61" t="s">
        <v>741</v>
      </c>
    </row>
    <row r="33" spans="2:14" x14ac:dyDescent="0.3">
      <c r="B33" s="229">
        <v>23</v>
      </c>
      <c r="C33" s="61">
        <v>5</v>
      </c>
      <c r="D33" s="61" t="s">
        <v>542</v>
      </c>
      <c r="E33" s="61" t="s">
        <v>506</v>
      </c>
      <c r="F33" s="224">
        <v>3.6793981481481483E-2</v>
      </c>
      <c r="G33" s="61" t="s">
        <v>591</v>
      </c>
      <c r="H33" s="61">
        <v>55</v>
      </c>
      <c r="I33" s="223" t="s">
        <v>622</v>
      </c>
      <c r="J33" s="61" t="s">
        <v>58</v>
      </c>
      <c r="K33" s="61" t="s">
        <v>667</v>
      </c>
      <c r="L33" s="61" t="s">
        <v>238</v>
      </c>
      <c r="M33" s="61">
        <v>0</v>
      </c>
      <c r="N33" s="61">
        <v>0.1</v>
      </c>
    </row>
    <row r="34" spans="2:14" x14ac:dyDescent="0.3">
      <c r="B34" s="229">
        <v>24</v>
      </c>
      <c r="C34" s="61">
        <v>5</v>
      </c>
      <c r="D34" s="61" t="s">
        <v>532</v>
      </c>
      <c r="E34" s="61" t="s">
        <v>334</v>
      </c>
      <c r="F34" s="224">
        <v>4.611111111111111E-2</v>
      </c>
      <c r="G34" s="61" t="s">
        <v>592</v>
      </c>
      <c r="H34" s="61">
        <v>84</v>
      </c>
      <c r="I34" s="223" t="s">
        <v>623</v>
      </c>
      <c r="J34" s="61" t="s">
        <v>58</v>
      </c>
      <c r="K34" s="61" t="s">
        <v>668</v>
      </c>
      <c r="L34" s="61" t="s">
        <v>237</v>
      </c>
      <c r="M34" s="61">
        <v>0</v>
      </c>
      <c r="N34" s="61">
        <v>0</v>
      </c>
    </row>
    <row r="35" spans="2:14" x14ac:dyDescent="0.3">
      <c r="B35" s="229">
        <v>25</v>
      </c>
      <c r="C35" s="61">
        <v>5</v>
      </c>
      <c r="D35" s="61" t="s">
        <v>510</v>
      </c>
      <c r="E35" s="61" t="s">
        <v>536</v>
      </c>
      <c r="F35" s="224">
        <v>4.4965277777777778E-2</v>
      </c>
      <c r="G35" s="61" t="s">
        <v>593</v>
      </c>
      <c r="H35" s="61">
        <v>73</v>
      </c>
      <c r="I35" s="223" t="s">
        <v>624</v>
      </c>
      <c r="J35" s="61" t="s">
        <v>58</v>
      </c>
      <c r="K35" s="61" t="s">
        <v>669</v>
      </c>
      <c r="L35" s="61" t="s">
        <v>238</v>
      </c>
      <c r="M35" s="61">
        <v>0</v>
      </c>
      <c r="N35" s="61">
        <v>0</v>
      </c>
    </row>
    <row r="36" spans="2:14" x14ac:dyDescent="0.3">
      <c r="B36" s="229">
        <v>26</v>
      </c>
      <c r="C36" s="61">
        <v>6</v>
      </c>
      <c r="D36" s="61" t="s">
        <v>336</v>
      </c>
      <c r="E36" s="61" t="s">
        <v>536</v>
      </c>
      <c r="F36" s="224">
        <v>2.2303240740740738E-2</v>
      </c>
      <c r="G36" s="61" t="s">
        <v>220</v>
      </c>
      <c r="H36" s="61">
        <v>27</v>
      </c>
      <c r="I36" s="223" t="s">
        <v>234</v>
      </c>
      <c r="J36" s="61" t="s">
        <v>58</v>
      </c>
      <c r="K36" s="61" t="s">
        <v>670</v>
      </c>
      <c r="L36" s="61" t="s">
        <v>237</v>
      </c>
      <c r="M36" s="61">
        <v>0</v>
      </c>
      <c r="N36" s="61">
        <v>0</v>
      </c>
    </row>
    <row r="37" spans="2:14" x14ac:dyDescent="0.3">
      <c r="B37" s="229">
        <v>27</v>
      </c>
      <c r="C37" s="61">
        <v>6</v>
      </c>
      <c r="D37" s="61" t="s">
        <v>334</v>
      </c>
      <c r="E37" s="61" t="s">
        <v>510</v>
      </c>
      <c r="F37" s="224">
        <v>3.6249999999999998E-2</v>
      </c>
      <c r="G37" s="61" t="s">
        <v>594</v>
      </c>
      <c r="H37" s="61">
        <v>56</v>
      </c>
      <c r="I37" s="223" t="s">
        <v>625</v>
      </c>
      <c r="J37" s="61" t="s">
        <v>58</v>
      </c>
      <c r="K37" s="61" t="s">
        <v>671</v>
      </c>
      <c r="L37" s="61" t="s">
        <v>238</v>
      </c>
      <c r="M37" s="61">
        <v>0.08</v>
      </c>
      <c r="N37" s="61">
        <v>0</v>
      </c>
    </row>
    <row r="38" spans="2:14" x14ac:dyDescent="0.3">
      <c r="B38" s="229">
        <v>28</v>
      </c>
      <c r="C38" s="61">
        <v>6</v>
      </c>
      <c r="D38" s="61" t="s">
        <v>506</v>
      </c>
      <c r="E38" s="61" t="s">
        <v>532</v>
      </c>
      <c r="F38" s="224">
        <v>4.8877314814814811E-2</v>
      </c>
      <c r="G38" s="61" t="s">
        <v>595</v>
      </c>
      <c r="H38" s="61">
        <v>91</v>
      </c>
      <c r="I38" s="223" t="s">
        <v>626</v>
      </c>
      <c r="J38" s="61" t="s">
        <v>58</v>
      </c>
      <c r="K38" s="61" t="s">
        <v>672</v>
      </c>
      <c r="L38" s="61" t="s">
        <v>240</v>
      </c>
      <c r="M38" s="61">
        <v>1.42</v>
      </c>
      <c r="N38" s="61">
        <v>0</v>
      </c>
    </row>
    <row r="39" spans="2:14" x14ac:dyDescent="0.3">
      <c r="B39" s="229">
        <v>29</v>
      </c>
      <c r="C39" s="61">
        <v>6</v>
      </c>
      <c r="D39" s="61" t="s">
        <v>520</v>
      </c>
      <c r="E39" s="61" t="s">
        <v>542</v>
      </c>
      <c r="F39" s="224">
        <v>4.8182870370370369E-2</v>
      </c>
      <c r="G39" s="61" t="s">
        <v>591</v>
      </c>
      <c r="H39" s="61">
        <v>67</v>
      </c>
      <c r="I39" s="223" t="s">
        <v>627</v>
      </c>
      <c r="J39" s="61" t="s">
        <v>3</v>
      </c>
      <c r="K39" s="61" t="s">
        <v>673</v>
      </c>
      <c r="L39" s="61" t="s">
        <v>239</v>
      </c>
      <c r="M39" s="61">
        <v>48.12</v>
      </c>
      <c r="N39" s="61">
        <v>13.05</v>
      </c>
    </row>
    <row r="40" spans="2:14" x14ac:dyDescent="0.3">
      <c r="B40" s="229">
        <v>30</v>
      </c>
      <c r="C40" s="61">
        <v>6</v>
      </c>
      <c r="D40" s="61" t="s">
        <v>526</v>
      </c>
      <c r="E40" s="61" t="s">
        <v>514</v>
      </c>
      <c r="F40" s="224">
        <v>4.9398148148148142E-2</v>
      </c>
      <c r="G40" s="61" t="s">
        <v>266</v>
      </c>
      <c r="H40" s="61">
        <v>75</v>
      </c>
      <c r="I40" s="223" t="s">
        <v>368</v>
      </c>
      <c r="J40" s="61" t="s">
        <v>3</v>
      </c>
      <c r="K40" s="61" t="s">
        <v>674</v>
      </c>
      <c r="L40" s="61" t="s">
        <v>239</v>
      </c>
      <c r="M40" s="61">
        <v>39.85</v>
      </c>
      <c r="N40" s="61">
        <v>29.68</v>
      </c>
    </row>
    <row r="41" spans="2:14" x14ac:dyDescent="0.3">
      <c r="B41" s="229">
        <v>31</v>
      </c>
      <c r="C41" s="61">
        <v>7</v>
      </c>
      <c r="D41" s="61" t="s">
        <v>514</v>
      </c>
      <c r="E41" s="61" t="s">
        <v>336</v>
      </c>
      <c r="F41" s="224">
        <v>4.6793981481481478E-2</v>
      </c>
      <c r="G41" s="61" t="s">
        <v>221</v>
      </c>
      <c r="H41" s="61">
        <v>55</v>
      </c>
      <c r="I41" s="223" t="s">
        <v>628</v>
      </c>
      <c r="J41" s="61" t="s">
        <v>3</v>
      </c>
      <c r="K41" s="61" t="s">
        <v>675</v>
      </c>
      <c r="L41" s="61" t="s">
        <v>239</v>
      </c>
      <c r="M41" s="61">
        <v>43.22</v>
      </c>
      <c r="N41" s="61">
        <v>24.41</v>
      </c>
    </row>
    <row r="42" spans="2:14" x14ac:dyDescent="0.3">
      <c r="B42" s="229">
        <v>32</v>
      </c>
      <c r="C42" s="61">
        <v>7</v>
      </c>
      <c r="D42" s="61" t="s">
        <v>542</v>
      </c>
      <c r="E42" s="61" t="s">
        <v>526</v>
      </c>
      <c r="F42" s="224">
        <v>4.8923611111111105E-2</v>
      </c>
      <c r="G42" s="61" t="s">
        <v>596</v>
      </c>
      <c r="H42" s="61">
        <v>69</v>
      </c>
      <c r="I42" s="223" t="s">
        <v>629</v>
      </c>
      <c r="J42" s="61" t="s">
        <v>4</v>
      </c>
      <c r="K42" s="61" t="s">
        <v>676</v>
      </c>
      <c r="L42" s="61" t="s">
        <v>240</v>
      </c>
      <c r="M42" s="61">
        <v>-8.58</v>
      </c>
      <c r="N42" s="61">
        <v>-20.49</v>
      </c>
    </row>
    <row r="43" spans="2:14" x14ac:dyDescent="0.3">
      <c r="B43" s="229">
        <v>33</v>
      </c>
      <c r="C43" s="61">
        <v>7</v>
      </c>
      <c r="D43" s="61" t="s">
        <v>532</v>
      </c>
      <c r="E43" s="61" t="s">
        <v>520</v>
      </c>
      <c r="F43" s="224">
        <v>5.1157407407407408E-2</v>
      </c>
      <c r="G43" s="61" t="s">
        <v>597</v>
      </c>
      <c r="H43" s="61">
        <v>92</v>
      </c>
      <c r="I43" s="223" t="s">
        <v>630</v>
      </c>
      <c r="J43" s="61" t="s">
        <v>4</v>
      </c>
      <c r="K43" s="61" t="s">
        <v>677</v>
      </c>
      <c r="L43" s="61" t="s">
        <v>239</v>
      </c>
      <c r="M43" s="61">
        <v>-29.01</v>
      </c>
      <c r="N43" s="61">
        <v>-43.84</v>
      </c>
    </row>
    <row r="44" spans="2:14" x14ac:dyDescent="0.3">
      <c r="B44" s="229">
        <v>34</v>
      </c>
      <c r="C44" s="61">
        <v>7</v>
      </c>
      <c r="D44" s="61" t="s">
        <v>510</v>
      </c>
      <c r="E44" s="61" t="s">
        <v>506</v>
      </c>
      <c r="F44" s="224">
        <v>2.9236111111111112E-2</v>
      </c>
      <c r="G44" s="61" t="s">
        <v>598</v>
      </c>
      <c r="H44" s="61">
        <v>38</v>
      </c>
      <c r="I44" s="223" t="s">
        <v>631</v>
      </c>
      <c r="J44" s="61" t="s">
        <v>58</v>
      </c>
      <c r="K44" s="61" t="s">
        <v>678</v>
      </c>
      <c r="L44" s="61" t="s">
        <v>238</v>
      </c>
      <c r="M44" s="61">
        <v>0</v>
      </c>
      <c r="N44" s="61">
        <v>-0.09</v>
      </c>
    </row>
    <row r="45" spans="2:14" x14ac:dyDescent="0.3">
      <c r="B45" s="229">
        <v>35</v>
      </c>
      <c r="C45" s="61">
        <v>7</v>
      </c>
      <c r="D45" s="61" t="s">
        <v>536</v>
      </c>
      <c r="E45" s="61" t="s">
        <v>334</v>
      </c>
      <c r="F45" s="224">
        <v>3.7974537037037036E-2</v>
      </c>
      <c r="G45" s="61" t="s">
        <v>361</v>
      </c>
      <c r="H45" s="61">
        <v>70</v>
      </c>
      <c r="I45" s="223" t="s">
        <v>632</v>
      </c>
      <c r="J45" s="61" t="s">
        <v>58</v>
      </c>
      <c r="K45" s="61" t="s">
        <v>679</v>
      </c>
      <c r="L45" s="61" t="s">
        <v>238</v>
      </c>
      <c r="M45" s="61">
        <v>0</v>
      </c>
      <c r="N45" s="61">
        <v>0</v>
      </c>
    </row>
    <row r="46" spans="2:14" x14ac:dyDescent="0.3">
      <c r="B46" s="229">
        <v>36</v>
      </c>
      <c r="C46" s="61">
        <v>8</v>
      </c>
      <c r="D46" s="61" t="s">
        <v>336</v>
      </c>
      <c r="E46" s="61" t="s">
        <v>334</v>
      </c>
      <c r="F46" s="224">
        <v>3.6967592592592594E-2</v>
      </c>
      <c r="G46" s="61" t="s">
        <v>580</v>
      </c>
      <c r="H46" s="61">
        <v>56</v>
      </c>
      <c r="I46" s="223" t="s">
        <v>633</v>
      </c>
      <c r="J46" s="61" t="s">
        <v>58</v>
      </c>
      <c r="K46" s="61" t="s">
        <v>680</v>
      </c>
      <c r="L46" s="61" t="s">
        <v>238</v>
      </c>
      <c r="M46" s="61">
        <v>0</v>
      </c>
      <c r="N46" s="61">
        <v>0</v>
      </c>
    </row>
    <row r="47" spans="2:14" x14ac:dyDescent="0.3">
      <c r="B47" s="229">
        <v>37</v>
      </c>
      <c r="C47" s="61">
        <v>8</v>
      </c>
      <c r="D47" s="61" t="s">
        <v>506</v>
      </c>
      <c r="E47" s="61" t="s">
        <v>536</v>
      </c>
      <c r="F47" s="224">
        <v>3.5370370370370365E-2</v>
      </c>
      <c r="G47" s="61" t="s">
        <v>586</v>
      </c>
      <c r="H47" s="61">
        <v>44</v>
      </c>
      <c r="I47" s="223" t="s">
        <v>615</v>
      </c>
      <c r="J47" s="61" t="s">
        <v>3</v>
      </c>
      <c r="K47" s="61" t="s">
        <v>681</v>
      </c>
      <c r="L47" s="61" t="s">
        <v>239</v>
      </c>
      <c r="M47" s="61" t="s">
        <v>735</v>
      </c>
      <c r="N47" s="61">
        <v>29.63</v>
      </c>
    </row>
    <row r="48" spans="2:14" x14ac:dyDescent="0.3">
      <c r="B48" s="229">
        <v>38</v>
      </c>
      <c r="C48" s="61">
        <v>8</v>
      </c>
      <c r="D48" s="61" t="s">
        <v>520</v>
      </c>
      <c r="E48" s="61" t="s">
        <v>510</v>
      </c>
      <c r="F48" s="224">
        <v>4.6053240740740742E-2</v>
      </c>
      <c r="G48" s="61" t="s">
        <v>222</v>
      </c>
      <c r="H48" s="61">
        <v>57</v>
      </c>
      <c r="I48" s="223" t="s">
        <v>634</v>
      </c>
      <c r="J48" s="61" t="s">
        <v>4</v>
      </c>
      <c r="K48" s="61" t="s">
        <v>682</v>
      </c>
      <c r="L48" s="61" t="s">
        <v>239</v>
      </c>
      <c r="M48" s="61">
        <v>-12.7</v>
      </c>
      <c r="N48" s="61">
        <v>-14.37</v>
      </c>
    </row>
    <row r="49" spans="2:14" x14ac:dyDescent="0.3">
      <c r="B49" s="229">
        <v>39</v>
      </c>
      <c r="C49" s="61">
        <v>8</v>
      </c>
      <c r="D49" s="61" t="s">
        <v>526</v>
      </c>
      <c r="E49" s="61" t="s">
        <v>532</v>
      </c>
      <c r="F49" s="224">
        <v>4.4085648148148145E-2</v>
      </c>
      <c r="G49" s="61" t="s">
        <v>599</v>
      </c>
      <c r="H49" s="61">
        <v>56</v>
      </c>
      <c r="I49" s="223" t="s">
        <v>635</v>
      </c>
      <c r="J49" s="61" t="s">
        <v>58</v>
      </c>
      <c r="K49" s="61" t="s">
        <v>683</v>
      </c>
      <c r="L49" s="61" t="s">
        <v>240</v>
      </c>
      <c r="M49" s="61">
        <v>1.86</v>
      </c>
      <c r="N49" s="61">
        <v>0</v>
      </c>
    </row>
    <row r="50" spans="2:14" x14ac:dyDescent="0.3">
      <c r="B50" s="229">
        <v>40</v>
      </c>
      <c r="C50" s="61">
        <v>8</v>
      </c>
      <c r="D50" s="61" t="s">
        <v>514</v>
      </c>
      <c r="E50" s="61" t="s">
        <v>542</v>
      </c>
      <c r="F50" s="224">
        <v>4.6851851851851846E-2</v>
      </c>
      <c r="G50" s="61" t="s">
        <v>600</v>
      </c>
      <c r="H50" s="61">
        <v>55</v>
      </c>
      <c r="I50" s="223" t="s">
        <v>636</v>
      </c>
      <c r="J50" s="61" t="s">
        <v>3</v>
      </c>
      <c r="K50" s="61" t="s">
        <v>684</v>
      </c>
      <c r="L50" s="61" t="s">
        <v>240</v>
      </c>
      <c r="M50" s="61">
        <v>27.79</v>
      </c>
      <c r="N50" s="61">
        <v>3.72</v>
      </c>
    </row>
    <row r="51" spans="2:14" x14ac:dyDescent="0.3">
      <c r="B51" s="229">
        <v>41</v>
      </c>
      <c r="C51" s="61">
        <v>9</v>
      </c>
      <c r="D51" s="61" t="s">
        <v>542</v>
      </c>
      <c r="E51" s="61" t="s">
        <v>336</v>
      </c>
      <c r="F51" s="224">
        <v>4.4930555555555557E-2</v>
      </c>
      <c r="G51" s="61" t="s">
        <v>601</v>
      </c>
      <c r="H51" s="61">
        <v>65</v>
      </c>
      <c r="I51" s="223" t="s">
        <v>637</v>
      </c>
      <c r="J51" s="61" t="s">
        <v>3</v>
      </c>
      <c r="K51" s="61" t="s">
        <v>685</v>
      </c>
      <c r="L51" s="61" t="s">
        <v>239</v>
      </c>
      <c r="M51" s="61">
        <v>327.42</v>
      </c>
      <c r="N51" s="61">
        <v>198.51</v>
      </c>
    </row>
    <row r="52" spans="2:14" x14ac:dyDescent="0.3">
      <c r="B52" s="229">
        <v>42</v>
      </c>
      <c r="C52" s="61">
        <v>9</v>
      </c>
      <c r="D52" s="61" t="s">
        <v>532</v>
      </c>
      <c r="E52" s="61" t="s">
        <v>514</v>
      </c>
      <c r="F52" s="224">
        <v>4.2500000000000003E-2</v>
      </c>
      <c r="G52" s="61" t="s">
        <v>598</v>
      </c>
      <c r="H52" s="61">
        <v>56</v>
      </c>
      <c r="I52" s="223" t="s">
        <v>638</v>
      </c>
      <c r="J52" s="61" t="s">
        <v>58</v>
      </c>
      <c r="K52" s="61" t="s">
        <v>686</v>
      </c>
      <c r="L52" s="61" t="s">
        <v>238</v>
      </c>
      <c r="M52" s="61">
        <v>0</v>
      </c>
      <c r="N52" s="61">
        <v>0</v>
      </c>
    </row>
    <row r="53" spans="2:14" x14ac:dyDescent="0.3">
      <c r="B53" s="229">
        <v>43</v>
      </c>
      <c r="C53" s="61">
        <v>9</v>
      </c>
      <c r="D53" s="61" t="s">
        <v>510</v>
      </c>
      <c r="E53" s="61" t="s">
        <v>526</v>
      </c>
      <c r="F53" s="224">
        <v>4.2743055555555555E-2</v>
      </c>
      <c r="G53" s="61" t="s">
        <v>602</v>
      </c>
      <c r="H53" s="61">
        <v>50</v>
      </c>
      <c r="I53" s="223" t="s">
        <v>234</v>
      </c>
      <c r="J53" s="61" t="s">
        <v>3</v>
      </c>
      <c r="K53" s="61" t="s">
        <v>687</v>
      </c>
      <c r="L53" s="61" t="s">
        <v>239</v>
      </c>
      <c r="M53" s="61">
        <v>25.29</v>
      </c>
      <c r="N53" s="61">
        <v>21.18</v>
      </c>
    </row>
    <row r="54" spans="2:14" x14ac:dyDescent="0.3">
      <c r="B54" s="229">
        <v>44</v>
      </c>
      <c r="C54" s="61">
        <v>9</v>
      </c>
      <c r="D54" s="61" t="s">
        <v>536</v>
      </c>
      <c r="E54" s="61" t="s">
        <v>520</v>
      </c>
      <c r="F54" s="224">
        <v>1.9050925925925926E-2</v>
      </c>
      <c r="G54" s="61" t="s">
        <v>365</v>
      </c>
      <c r="H54" s="61">
        <v>22</v>
      </c>
      <c r="I54" s="223" t="s">
        <v>391</v>
      </c>
      <c r="J54" s="61" t="s">
        <v>58</v>
      </c>
      <c r="K54" s="61" t="s">
        <v>688</v>
      </c>
      <c r="L54" s="61" t="s">
        <v>237</v>
      </c>
      <c r="M54" s="61">
        <v>0</v>
      </c>
      <c r="N54" s="61">
        <v>-7.0000000000000007E-2</v>
      </c>
    </row>
    <row r="55" spans="2:14" x14ac:dyDescent="0.3">
      <c r="B55" s="229">
        <v>45</v>
      </c>
      <c r="C55" s="61">
        <v>9</v>
      </c>
      <c r="D55" s="61" t="s">
        <v>334</v>
      </c>
      <c r="E55" s="61" t="s">
        <v>506</v>
      </c>
      <c r="F55" s="224">
        <v>3.366898148148148E-2</v>
      </c>
      <c r="G55" s="61" t="s">
        <v>218</v>
      </c>
      <c r="H55" s="61">
        <v>53</v>
      </c>
      <c r="I55" s="223" t="s">
        <v>224</v>
      </c>
      <c r="J55" s="61" t="s">
        <v>58</v>
      </c>
      <c r="K55" s="61" t="s">
        <v>689</v>
      </c>
      <c r="L55" s="61" t="s">
        <v>238</v>
      </c>
      <c r="M55" s="61">
        <v>0.15</v>
      </c>
      <c r="N55" s="61">
        <v>0.1</v>
      </c>
    </row>
    <row r="56" spans="2:14" x14ac:dyDescent="0.3">
      <c r="B56" s="229">
        <v>46</v>
      </c>
      <c r="C56" s="61">
        <v>10</v>
      </c>
      <c r="D56" s="61" t="s">
        <v>336</v>
      </c>
      <c r="E56" s="61" t="s">
        <v>506</v>
      </c>
      <c r="F56" s="224">
        <v>4.0462962962962964E-2</v>
      </c>
      <c r="G56" s="61" t="s">
        <v>213</v>
      </c>
      <c r="H56" s="61">
        <v>51</v>
      </c>
      <c r="I56" s="223" t="s">
        <v>639</v>
      </c>
      <c r="J56" s="61" t="s">
        <v>4</v>
      </c>
      <c r="K56" s="61" t="s">
        <v>690</v>
      </c>
      <c r="L56" s="61" t="s">
        <v>239</v>
      </c>
      <c r="M56" s="61">
        <v>-198.11</v>
      </c>
      <c r="N56" s="61" t="s">
        <v>257</v>
      </c>
    </row>
    <row r="57" spans="2:14" x14ac:dyDescent="0.3">
      <c r="B57" s="229">
        <v>47</v>
      </c>
      <c r="C57" s="61">
        <v>10</v>
      </c>
      <c r="D57" s="61" t="s">
        <v>334</v>
      </c>
      <c r="E57" s="61" t="s">
        <v>520</v>
      </c>
      <c r="F57" s="224">
        <v>3.2881944444444443E-2</v>
      </c>
      <c r="G57" s="61" t="s">
        <v>203</v>
      </c>
      <c r="H57" s="61">
        <v>40</v>
      </c>
      <c r="I57" s="223" t="s">
        <v>227</v>
      </c>
      <c r="J57" s="61" t="s">
        <v>58</v>
      </c>
      <c r="K57" s="61" t="s">
        <v>691</v>
      </c>
      <c r="L57" s="61" t="s">
        <v>238</v>
      </c>
      <c r="M57" s="61">
        <v>0</v>
      </c>
      <c r="N57" s="61">
        <v>0.01</v>
      </c>
    </row>
    <row r="58" spans="2:14" x14ac:dyDescent="0.3">
      <c r="B58" s="229">
        <v>48</v>
      </c>
      <c r="C58" s="61">
        <v>10</v>
      </c>
      <c r="D58" s="61" t="s">
        <v>536</v>
      </c>
      <c r="E58" s="61" t="s">
        <v>526</v>
      </c>
      <c r="F58" s="224">
        <v>4.1087962962962958E-2</v>
      </c>
      <c r="G58" s="61" t="s">
        <v>356</v>
      </c>
      <c r="H58" s="61">
        <v>46</v>
      </c>
      <c r="I58" s="223" t="s">
        <v>607</v>
      </c>
      <c r="J58" s="61" t="s">
        <v>3</v>
      </c>
      <c r="K58" s="61" t="s">
        <v>692</v>
      </c>
      <c r="L58" s="61" t="s">
        <v>240</v>
      </c>
      <c r="M58" s="61" t="s">
        <v>736</v>
      </c>
      <c r="N58" s="61" t="s">
        <v>742</v>
      </c>
    </row>
    <row r="59" spans="2:14" x14ac:dyDescent="0.3">
      <c r="B59" s="229">
        <v>49</v>
      </c>
      <c r="C59" s="61">
        <v>10</v>
      </c>
      <c r="D59" s="61" t="s">
        <v>510</v>
      </c>
      <c r="E59" s="61" t="s">
        <v>514</v>
      </c>
      <c r="F59" s="224">
        <v>4.9340277777777775E-2</v>
      </c>
      <c r="G59" s="61" t="s">
        <v>579</v>
      </c>
      <c r="H59" s="61">
        <v>81</v>
      </c>
      <c r="I59" s="223" t="s">
        <v>608</v>
      </c>
      <c r="J59" s="61" t="s">
        <v>58</v>
      </c>
      <c r="K59" s="61" t="s">
        <v>693</v>
      </c>
      <c r="L59" s="61" t="s">
        <v>240</v>
      </c>
      <c r="M59" s="61">
        <v>0</v>
      </c>
      <c r="N59" s="61">
        <v>0</v>
      </c>
    </row>
    <row r="60" spans="2:14" x14ac:dyDescent="0.3">
      <c r="B60" s="229">
        <v>50</v>
      </c>
      <c r="C60" s="61">
        <v>10</v>
      </c>
      <c r="D60" s="61" t="s">
        <v>532</v>
      </c>
      <c r="E60" s="61" t="s">
        <v>542</v>
      </c>
      <c r="F60" s="224">
        <v>3.7488425925925925E-2</v>
      </c>
      <c r="G60" s="61" t="s">
        <v>580</v>
      </c>
      <c r="H60" s="61">
        <v>44</v>
      </c>
      <c r="I60" s="223" t="s">
        <v>609</v>
      </c>
      <c r="J60" s="61" t="s">
        <v>58</v>
      </c>
      <c r="K60" s="61" t="s">
        <v>694</v>
      </c>
      <c r="L60" s="61" t="s">
        <v>237</v>
      </c>
      <c r="M60" s="61">
        <v>0</v>
      </c>
      <c r="N60" s="61">
        <v>0</v>
      </c>
    </row>
    <row r="61" spans="2:14" x14ac:dyDescent="0.3">
      <c r="B61" s="229">
        <v>51</v>
      </c>
      <c r="C61" s="61">
        <v>11</v>
      </c>
      <c r="D61" s="61" t="s">
        <v>532</v>
      </c>
      <c r="E61" s="61" t="s">
        <v>336</v>
      </c>
      <c r="F61" s="224">
        <v>4.4340277777777777E-2</v>
      </c>
      <c r="G61" s="61" t="s">
        <v>201</v>
      </c>
      <c r="H61" s="61">
        <v>57</v>
      </c>
      <c r="I61" s="223" t="s">
        <v>610</v>
      </c>
      <c r="J61" s="61" t="s">
        <v>3</v>
      </c>
      <c r="K61" s="61" t="s">
        <v>695</v>
      </c>
      <c r="L61" s="61" t="s">
        <v>239</v>
      </c>
      <c r="M61" s="61">
        <v>20.07</v>
      </c>
      <c r="N61" s="61">
        <v>20.05</v>
      </c>
    </row>
    <row r="62" spans="2:14" x14ac:dyDescent="0.3">
      <c r="B62" s="229">
        <v>52</v>
      </c>
      <c r="C62" s="61">
        <v>11</v>
      </c>
      <c r="D62" s="61" t="s">
        <v>542</v>
      </c>
      <c r="E62" s="61" t="s">
        <v>510</v>
      </c>
      <c r="F62" s="224">
        <v>3.3113425925925928E-2</v>
      </c>
      <c r="G62" s="61" t="s">
        <v>220</v>
      </c>
      <c r="H62" s="61">
        <v>40</v>
      </c>
      <c r="I62" s="223" t="s">
        <v>234</v>
      </c>
      <c r="J62" s="61" t="s">
        <v>58</v>
      </c>
      <c r="K62" s="61" t="s">
        <v>696</v>
      </c>
      <c r="L62" s="61" t="s">
        <v>238</v>
      </c>
      <c r="M62" s="61">
        <v>0</v>
      </c>
      <c r="N62" s="61">
        <v>0</v>
      </c>
    </row>
    <row r="63" spans="2:14" x14ac:dyDescent="0.3">
      <c r="B63" s="229">
        <v>53</v>
      </c>
      <c r="C63" s="61">
        <v>11</v>
      </c>
      <c r="D63" s="61" t="s">
        <v>514</v>
      </c>
      <c r="E63" s="61" t="s">
        <v>536</v>
      </c>
      <c r="F63" s="224">
        <v>4.223379629629629E-2</v>
      </c>
      <c r="G63" s="61" t="s">
        <v>201</v>
      </c>
      <c r="H63" s="61">
        <v>51</v>
      </c>
      <c r="I63" s="223" t="s">
        <v>610</v>
      </c>
      <c r="J63" s="61" t="s">
        <v>3</v>
      </c>
      <c r="K63" s="61" t="s">
        <v>697</v>
      </c>
      <c r="L63" s="61" t="s">
        <v>239</v>
      </c>
      <c r="M63" s="61">
        <v>11.14</v>
      </c>
      <c r="N63" s="61">
        <v>14.48</v>
      </c>
    </row>
    <row r="64" spans="2:14" x14ac:dyDescent="0.3">
      <c r="B64" s="229">
        <v>54</v>
      </c>
      <c r="C64" s="61">
        <v>11</v>
      </c>
      <c r="D64" s="61" t="s">
        <v>526</v>
      </c>
      <c r="E64" s="61" t="s">
        <v>334</v>
      </c>
      <c r="F64" s="224">
        <v>4.9942129629629628E-2</v>
      </c>
      <c r="G64" s="61" t="s">
        <v>581</v>
      </c>
      <c r="H64" s="61">
        <v>89</v>
      </c>
      <c r="I64" s="223" t="s">
        <v>227</v>
      </c>
      <c r="J64" s="61" t="s">
        <v>3</v>
      </c>
      <c r="K64" s="61" t="s">
        <v>698</v>
      </c>
      <c r="L64" s="61" t="s">
        <v>239</v>
      </c>
      <c r="M64" s="61" t="s">
        <v>737</v>
      </c>
      <c r="N64" s="61">
        <v>16.440000000000001</v>
      </c>
    </row>
    <row r="65" spans="2:14" x14ac:dyDescent="0.3">
      <c r="B65" s="229">
        <v>55</v>
      </c>
      <c r="C65" s="61">
        <v>11</v>
      </c>
      <c r="D65" s="61" t="s">
        <v>520</v>
      </c>
      <c r="E65" s="61" t="s">
        <v>506</v>
      </c>
      <c r="F65" s="224">
        <v>3.923611111111111E-2</v>
      </c>
      <c r="G65" s="61" t="s">
        <v>582</v>
      </c>
      <c r="H65" s="61">
        <v>51</v>
      </c>
      <c r="I65" s="223" t="s">
        <v>640</v>
      </c>
      <c r="J65" s="61" t="s">
        <v>58</v>
      </c>
      <c r="K65" s="61" t="s">
        <v>699</v>
      </c>
      <c r="L65" s="61" t="s">
        <v>238</v>
      </c>
      <c r="M65" s="61">
        <v>0.01</v>
      </c>
      <c r="N65" s="61">
        <v>0.1</v>
      </c>
    </row>
    <row r="66" spans="2:14" x14ac:dyDescent="0.3">
      <c r="B66" s="229">
        <v>56</v>
      </c>
      <c r="C66" s="61">
        <v>12</v>
      </c>
      <c r="D66" s="61" t="s">
        <v>336</v>
      </c>
      <c r="E66" s="61" t="s">
        <v>520</v>
      </c>
      <c r="F66" s="224">
        <v>4.4085648148148145E-2</v>
      </c>
      <c r="G66" s="61" t="s">
        <v>583</v>
      </c>
      <c r="H66" s="61">
        <v>54</v>
      </c>
      <c r="I66" s="223" t="s">
        <v>612</v>
      </c>
      <c r="J66" s="61" t="s">
        <v>58</v>
      </c>
      <c r="K66" s="61" t="s">
        <v>700</v>
      </c>
      <c r="L66" s="61" t="s">
        <v>240</v>
      </c>
      <c r="M66" s="61">
        <v>0</v>
      </c>
      <c r="N66" s="61">
        <v>0</v>
      </c>
    </row>
    <row r="67" spans="2:14" x14ac:dyDescent="0.3">
      <c r="B67" s="229">
        <v>57</v>
      </c>
      <c r="C67" s="61">
        <v>12</v>
      </c>
      <c r="D67" s="61" t="s">
        <v>506</v>
      </c>
      <c r="E67" s="61" t="s">
        <v>526</v>
      </c>
      <c r="F67" s="224">
        <v>4.1585648148148149E-2</v>
      </c>
      <c r="G67" s="61" t="s">
        <v>584</v>
      </c>
      <c r="H67" s="61">
        <v>54</v>
      </c>
      <c r="I67" s="223" t="s">
        <v>613</v>
      </c>
      <c r="J67" s="61" t="s">
        <v>3</v>
      </c>
      <c r="K67" s="61" t="s">
        <v>701</v>
      </c>
      <c r="L67" s="61" t="s">
        <v>239</v>
      </c>
      <c r="M67" s="61" t="s">
        <v>738</v>
      </c>
      <c r="N67" s="61">
        <v>29.94</v>
      </c>
    </row>
    <row r="68" spans="2:14" x14ac:dyDescent="0.3">
      <c r="B68" s="229">
        <v>58</v>
      </c>
      <c r="C68" s="61">
        <v>12</v>
      </c>
      <c r="D68" s="61" t="s">
        <v>334</v>
      </c>
      <c r="E68" s="61" t="s">
        <v>514</v>
      </c>
      <c r="F68" s="224">
        <v>6.4363425925925921E-2</v>
      </c>
      <c r="G68" s="61" t="s">
        <v>585</v>
      </c>
      <c r="H68" s="61">
        <v>156</v>
      </c>
      <c r="I68" s="223" t="s">
        <v>614</v>
      </c>
      <c r="J68" s="61" t="s">
        <v>58</v>
      </c>
      <c r="K68" s="61" t="s">
        <v>702</v>
      </c>
      <c r="L68" s="61" t="s">
        <v>238</v>
      </c>
      <c r="M68" s="61">
        <v>0</v>
      </c>
      <c r="N68" s="61">
        <v>0</v>
      </c>
    </row>
    <row r="69" spans="2:14" x14ac:dyDescent="0.3">
      <c r="B69" s="229">
        <v>59</v>
      </c>
      <c r="C69" s="61">
        <v>12</v>
      </c>
      <c r="D69" s="61" t="s">
        <v>536</v>
      </c>
      <c r="E69" s="61" t="s">
        <v>542</v>
      </c>
      <c r="F69" s="224">
        <v>4.3576388888888894E-2</v>
      </c>
      <c r="G69" s="61" t="s">
        <v>586</v>
      </c>
      <c r="H69" s="61">
        <v>60</v>
      </c>
      <c r="I69" s="223" t="s">
        <v>615</v>
      </c>
      <c r="J69" s="61" t="s">
        <v>3</v>
      </c>
      <c r="K69" s="61" t="s">
        <v>703</v>
      </c>
      <c r="L69" s="61" t="s">
        <v>240</v>
      </c>
      <c r="M69" s="61" t="s">
        <v>739</v>
      </c>
      <c r="N69" s="61">
        <v>9.4499999999999993</v>
      </c>
    </row>
    <row r="70" spans="2:14" x14ac:dyDescent="0.3">
      <c r="B70" s="229">
        <v>60</v>
      </c>
      <c r="C70" s="61">
        <v>12</v>
      </c>
      <c r="D70" s="61" t="s">
        <v>510</v>
      </c>
      <c r="E70" s="61" t="s">
        <v>532</v>
      </c>
      <c r="F70" s="224">
        <v>3.6238425925925924E-2</v>
      </c>
      <c r="G70" s="61" t="s">
        <v>217</v>
      </c>
      <c r="H70" s="61">
        <v>43</v>
      </c>
      <c r="I70" s="223" t="s">
        <v>616</v>
      </c>
      <c r="J70" s="61" t="s">
        <v>58</v>
      </c>
      <c r="K70" s="61" t="s">
        <v>704</v>
      </c>
      <c r="L70" s="61" t="s">
        <v>238</v>
      </c>
      <c r="M70" s="61">
        <v>0</v>
      </c>
      <c r="N70" s="61">
        <v>0</v>
      </c>
    </row>
    <row r="71" spans="2:14" x14ac:dyDescent="0.3">
      <c r="B71" s="229">
        <v>61</v>
      </c>
      <c r="C71" s="61">
        <v>13</v>
      </c>
      <c r="D71" s="61" t="s">
        <v>510</v>
      </c>
      <c r="E71" s="61" t="s">
        <v>336</v>
      </c>
      <c r="F71" s="224">
        <v>4.5185185185185189E-2</v>
      </c>
      <c r="G71" s="61" t="s">
        <v>587</v>
      </c>
      <c r="H71" s="61">
        <v>59</v>
      </c>
      <c r="I71" s="223" t="s">
        <v>617</v>
      </c>
      <c r="J71" s="61" t="s">
        <v>3</v>
      </c>
      <c r="K71" s="61" t="s">
        <v>705</v>
      </c>
      <c r="L71" s="61" t="s">
        <v>239</v>
      </c>
      <c r="M71" s="61">
        <v>150</v>
      </c>
      <c r="N71" s="61">
        <v>198.19</v>
      </c>
    </row>
    <row r="72" spans="2:14" x14ac:dyDescent="0.3">
      <c r="B72" s="229">
        <v>62</v>
      </c>
      <c r="C72" s="61">
        <v>13</v>
      </c>
      <c r="D72" s="61" t="s">
        <v>532</v>
      </c>
      <c r="E72" s="61" t="s">
        <v>536</v>
      </c>
      <c r="F72" s="224">
        <v>4.6979166666666662E-2</v>
      </c>
      <c r="G72" s="61" t="s">
        <v>588</v>
      </c>
      <c r="H72" s="61">
        <v>90</v>
      </c>
      <c r="I72" s="223" t="s">
        <v>618</v>
      </c>
      <c r="J72" s="61" t="s">
        <v>58</v>
      </c>
      <c r="K72" s="61" t="s">
        <v>706</v>
      </c>
      <c r="L72" s="61" t="s">
        <v>238</v>
      </c>
      <c r="M72" s="61">
        <v>0.05</v>
      </c>
      <c r="N72" s="61">
        <v>0</v>
      </c>
    </row>
    <row r="73" spans="2:14" x14ac:dyDescent="0.3">
      <c r="B73" s="229">
        <v>63</v>
      </c>
      <c r="C73" s="61">
        <v>13</v>
      </c>
      <c r="D73" s="61" t="s">
        <v>542</v>
      </c>
      <c r="E73" s="61" t="s">
        <v>334</v>
      </c>
      <c r="F73" s="224">
        <v>3.2361111111111111E-2</v>
      </c>
      <c r="G73" s="61" t="s">
        <v>589</v>
      </c>
      <c r="H73" s="61">
        <v>42</v>
      </c>
      <c r="I73" s="223" t="s">
        <v>619</v>
      </c>
      <c r="J73" s="61" t="s">
        <v>58</v>
      </c>
      <c r="K73" s="61" t="s">
        <v>707</v>
      </c>
      <c r="L73" s="61" t="s">
        <v>238</v>
      </c>
      <c r="M73" s="61">
        <v>0.09</v>
      </c>
      <c r="N73" s="61">
        <v>0</v>
      </c>
    </row>
    <row r="74" spans="2:14" x14ac:dyDescent="0.3">
      <c r="B74" s="229">
        <v>64</v>
      </c>
      <c r="C74" s="61">
        <v>13</v>
      </c>
      <c r="D74" s="61" t="s">
        <v>514</v>
      </c>
      <c r="E74" s="61" t="s">
        <v>506</v>
      </c>
      <c r="F74" s="224">
        <v>4.0960648148148149E-2</v>
      </c>
      <c r="G74" s="61" t="s">
        <v>203</v>
      </c>
      <c r="H74" s="61">
        <v>57</v>
      </c>
      <c r="I74" s="223" t="s">
        <v>227</v>
      </c>
      <c r="J74" s="61" t="s">
        <v>58</v>
      </c>
      <c r="K74" s="61" t="s">
        <v>708</v>
      </c>
      <c r="L74" s="61" t="s">
        <v>238</v>
      </c>
      <c r="M74" s="61">
        <v>0</v>
      </c>
      <c r="N74" s="61">
        <v>0.1</v>
      </c>
    </row>
    <row r="75" spans="2:14" x14ac:dyDescent="0.3">
      <c r="B75" s="229">
        <v>65</v>
      </c>
      <c r="C75" s="61">
        <v>13</v>
      </c>
      <c r="D75" s="61" t="s">
        <v>526</v>
      </c>
      <c r="E75" s="61" t="s">
        <v>520</v>
      </c>
      <c r="F75" s="224">
        <v>3.7569444444444447E-2</v>
      </c>
      <c r="G75" s="61" t="s">
        <v>590</v>
      </c>
      <c r="H75" s="61">
        <v>36</v>
      </c>
      <c r="I75" s="223" t="s">
        <v>620</v>
      </c>
      <c r="J75" s="61" t="s">
        <v>58</v>
      </c>
      <c r="K75" s="61" t="s">
        <v>709</v>
      </c>
      <c r="L75" s="61" t="s">
        <v>238</v>
      </c>
      <c r="M75" s="61">
        <v>0</v>
      </c>
      <c r="N75" s="61">
        <v>0.01</v>
      </c>
    </row>
    <row r="76" spans="2:14" x14ac:dyDescent="0.3">
      <c r="B76" s="229">
        <v>66</v>
      </c>
      <c r="C76" s="61">
        <v>14</v>
      </c>
      <c r="D76" s="61" t="s">
        <v>336</v>
      </c>
      <c r="E76" s="61" t="s">
        <v>526</v>
      </c>
      <c r="F76" s="224">
        <v>4.2673611111111114E-2</v>
      </c>
      <c r="G76" s="61" t="s">
        <v>280</v>
      </c>
      <c r="H76" s="61">
        <v>57</v>
      </c>
      <c r="I76" s="223" t="s">
        <v>621</v>
      </c>
      <c r="J76" s="61" t="s">
        <v>58</v>
      </c>
      <c r="K76" s="61" t="s">
        <v>710</v>
      </c>
      <c r="L76" s="61" t="s">
        <v>238</v>
      </c>
      <c r="M76" s="61">
        <v>0</v>
      </c>
      <c r="N76" s="61">
        <v>0</v>
      </c>
    </row>
    <row r="77" spans="2:14" x14ac:dyDescent="0.3">
      <c r="B77" s="229">
        <v>67</v>
      </c>
      <c r="C77" s="61">
        <v>14</v>
      </c>
      <c r="D77" s="61" t="s">
        <v>520</v>
      </c>
      <c r="E77" s="61" t="s">
        <v>514</v>
      </c>
      <c r="F77" s="224">
        <v>4.5659722222222227E-2</v>
      </c>
      <c r="G77" s="61" t="s">
        <v>584</v>
      </c>
      <c r="H77" s="61">
        <v>58</v>
      </c>
      <c r="I77" s="223" t="s">
        <v>613</v>
      </c>
      <c r="J77" s="61" t="s">
        <v>58</v>
      </c>
      <c r="K77" s="61" t="s">
        <v>711</v>
      </c>
      <c r="L77" s="61" t="s">
        <v>237</v>
      </c>
      <c r="M77" s="61">
        <v>0.01</v>
      </c>
      <c r="N77" s="61">
        <v>0</v>
      </c>
    </row>
    <row r="78" spans="2:14" x14ac:dyDescent="0.3">
      <c r="B78" s="229">
        <v>68</v>
      </c>
      <c r="C78" s="61">
        <v>14</v>
      </c>
      <c r="D78" s="61" t="s">
        <v>506</v>
      </c>
      <c r="E78" s="61" t="s">
        <v>542</v>
      </c>
      <c r="F78" s="224">
        <v>2.7511574074074074E-2</v>
      </c>
      <c r="G78" s="61" t="s">
        <v>591</v>
      </c>
      <c r="H78" s="61">
        <v>36</v>
      </c>
      <c r="I78" s="223" t="s">
        <v>622</v>
      </c>
      <c r="J78" s="61" t="s">
        <v>58</v>
      </c>
      <c r="K78" s="61" t="s">
        <v>712</v>
      </c>
      <c r="L78" s="61" t="s">
        <v>238</v>
      </c>
      <c r="M78" s="61">
        <v>0.09</v>
      </c>
      <c r="N78" s="61">
        <v>0</v>
      </c>
    </row>
    <row r="79" spans="2:14" x14ac:dyDescent="0.3">
      <c r="B79" s="229">
        <v>69</v>
      </c>
      <c r="C79" s="61">
        <v>14</v>
      </c>
      <c r="D79" s="61" t="s">
        <v>334</v>
      </c>
      <c r="E79" s="61" t="s">
        <v>532</v>
      </c>
      <c r="F79" s="224">
        <v>5.1759259259259262E-2</v>
      </c>
      <c r="G79" s="61" t="s">
        <v>603</v>
      </c>
      <c r="H79" s="61">
        <v>107</v>
      </c>
      <c r="I79" s="223" t="s">
        <v>641</v>
      </c>
      <c r="J79" s="61" t="s">
        <v>4</v>
      </c>
      <c r="K79" s="61" t="s">
        <v>713</v>
      </c>
      <c r="L79" s="61" t="s">
        <v>240</v>
      </c>
      <c r="M79" s="61">
        <v>-6.71</v>
      </c>
      <c r="N79" s="61">
        <v>-17.079999999999998</v>
      </c>
    </row>
    <row r="80" spans="2:14" x14ac:dyDescent="0.3">
      <c r="B80" s="229">
        <v>70</v>
      </c>
      <c r="C80" s="61">
        <v>14</v>
      </c>
      <c r="D80" s="61" t="s">
        <v>536</v>
      </c>
      <c r="E80" s="61" t="s">
        <v>510</v>
      </c>
      <c r="F80" s="224">
        <v>3.1122685185185187E-2</v>
      </c>
      <c r="G80" s="61" t="s">
        <v>604</v>
      </c>
      <c r="H80" s="61">
        <v>47</v>
      </c>
      <c r="I80" s="223" t="s">
        <v>642</v>
      </c>
      <c r="J80" s="61" t="s">
        <v>58</v>
      </c>
      <c r="K80" s="61" t="s">
        <v>714</v>
      </c>
      <c r="L80" s="61" t="s">
        <v>237</v>
      </c>
      <c r="M80" s="61">
        <v>0</v>
      </c>
      <c r="N80" s="61">
        <v>0</v>
      </c>
    </row>
    <row r="81" spans="2:14" x14ac:dyDescent="0.3">
      <c r="B81" s="229">
        <v>71</v>
      </c>
      <c r="C81" s="61">
        <v>15</v>
      </c>
      <c r="D81" s="61" t="s">
        <v>536</v>
      </c>
      <c r="E81" s="61" t="s">
        <v>336</v>
      </c>
      <c r="F81" s="224">
        <v>4.5231481481481484E-2</v>
      </c>
      <c r="G81" s="61" t="s">
        <v>598</v>
      </c>
      <c r="H81" s="61">
        <v>56</v>
      </c>
      <c r="I81" s="223" t="s">
        <v>643</v>
      </c>
      <c r="J81" s="61" t="s">
        <v>4</v>
      </c>
      <c r="K81" s="61" t="s">
        <v>715</v>
      </c>
      <c r="L81" s="61" t="s">
        <v>239</v>
      </c>
      <c r="M81" s="61" t="s">
        <v>740</v>
      </c>
      <c r="N81" s="61">
        <v>-198.42</v>
      </c>
    </row>
    <row r="82" spans="2:14" x14ac:dyDescent="0.3">
      <c r="B82" s="229">
        <v>72</v>
      </c>
      <c r="C82" s="61">
        <v>15</v>
      </c>
      <c r="D82" s="61" t="s">
        <v>510</v>
      </c>
      <c r="E82" s="61" t="s">
        <v>334</v>
      </c>
      <c r="F82" s="224">
        <v>4.3182870370370365E-2</v>
      </c>
      <c r="G82" s="61" t="s">
        <v>594</v>
      </c>
      <c r="H82" s="61">
        <v>74</v>
      </c>
      <c r="I82" s="223" t="s">
        <v>625</v>
      </c>
      <c r="J82" s="61" t="s">
        <v>3</v>
      </c>
      <c r="K82" s="61" t="s">
        <v>716</v>
      </c>
      <c r="L82" s="61" t="s">
        <v>239</v>
      </c>
      <c r="M82" s="61">
        <v>28.43</v>
      </c>
      <c r="N82" s="61">
        <v>13.18</v>
      </c>
    </row>
    <row r="83" spans="2:14" x14ac:dyDescent="0.3">
      <c r="B83" s="229">
        <v>73</v>
      </c>
      <c r="C83" s="61">
        <v>15</v>
      </c>
      <c r="D83" s="61" t="s">
        <v>532</v>
      </c>
      <c r="E83" s="61" t="s">
        <v>506</v>
      </c>
      <c r="F83" s="224">
        <v>4.9479166666666664E-2</v>
      </c>
      <c r="G83" s="61" t="s">
        <v>595</v>
      </c>
      <c r="H83" s="61">
        <v>94</v>
      </c>
      <c r="I83" s="223" t="s">
        <v>626</v>
      </c>
      <c r="J83" s="61" t="s">
        <v>58</v>
      </c>
      <c r="K83" s="61" t="s">
        <v>717</v>
      </c>
      <c r="L83" s="61" t="s">
        <v>240</v>
      </c>
      <c r="M83" s="61">
        <v>0</v>
      </c>
      <c r="N83" s="61">
        <v>-0.54</v>
      </c>
    </row>
    <row r="84" spans="2:14" x14ac:dyDescent="0.3">
      <c r="B84" s="229">
        <v>74</v>
      </c>
      <c r="C84" s="61">
        <v>15</v>
      </c>
      <c r="D84" s="61" t="s">
        <v>542</v>
      </c>
      <c r="E84" s="61" t="s">
        <v>520</v>
      </c>
      <c r="F84" s="224">
        <v>5.0231481481481481E-2</v>
      </c>
      <c r="G84" s="61" t="s">
        <v>591</v>
      </c>
      <c r="H84" s="61">
        <v>83</v>
      </c>
      <c r="I84" s="223" t="s">
        <v>627</v>
      </c>
      <c r="J84" s="61" t="s">
        <v>58</v>
      </c>
      <c r="K84" s="61" t="s">
        <v>718</v>
      </c>
      <c r="L84" s="61" t="s">
        <v>238</v>
      </c>
      <c r="M84" s="61">
        <v>0</v>
      </c>
      <c r="N84" s="61">
        <v>0.03</v>
      </c>
    </row>
    <row r="85" spans="2:14" x14ac:dyDescent="0.3">
      <c r="B85" s="229">
        <v>75</v>
      </c>
      <c r="C85" s="61">
        <v>15</v>
      </c>
      <c r="D85" s="61" t="s">
        <v>514</v>
      </c>
      <c r="E85" s="61" t="s">
        <v>526</v>
      </c>
      <c r="F85" s="224">
        <v>3.7060185185185189E-2</v>
      </c>
      <c r="G85" s="61" t="s">
        <v>266</v>
      </c>
      <c r="H85" s="61">
        <v>33</v>
      </c>
      <c r="I85" s="223" t="s">
        <v>368</v>
      </c>
      <c r="J85" s="61" t="s">
        <v>58</v>
      </c>
      <c r="K85" s="61" t="s">
        <v>719</v>
      </c>
      <c r="L85" s="61" t="s">
        <v>237</v>
      </c>
      <c r="M85" s="61">
        <v>0</v>
      </c>
      <c r="N85" s="61">
        <v>0</v>
      </c>
    </row>
    <row r="86" spans="2:14" x14ac:dyDescent="0.3">
      <c r="B86" s="229">
        <v>76</v>
      </c>
      <c r="C86" s="61">
        <v>16</v>
      </c>
      <c r="D86" s="61" t="s">
        <v>336</v>
      </c>
      <c r="E86" s="61" t="s">
        <v>514</v>
      </c>
      <c r="F86" s="224">
        <v>4.6319444444444441E-2</v>
      </c>
      <c r="G86" s="61" t="s">
        <v>221</v>
      </c>
      <c r="H86" s="61">
        <v>70</v>
      </c>
      <c r="I86" s="223" t="s">
        <v>628</v>
      </c>
      <c r="J86" s="61" t="s">
        <v>58</v>
      </c>
      <c r="K86" s="61" t="s">
        <v>720</v>
      </c>
      <c r="L86" s="61" t="s">
        <v>238</v>
      </c>
      <c r="M86" s="61">
        <v>0</v>
      </c>
      <c r="N86" s="61">
        <v>0</v>
      </c>
    </row>
    <row r="87" spans="2:14" x14ac:dyDescent="0.3">
      <c r="B87" s="229">
        <v>77</v>
      </c>
      <c r="C87" s="61">
        <v>16</v>
      </c>
      <c r="D87" s="61" t="s">
        <v>526</v>
      </c>
      <c r="E87" s="61" t="s">
        <v>542</v>
      </c>
      <c r="F87" s="224">
        <v>4.3425925925925923E-2</v>
      </c>
      <c r="G87" s="61" t="s">
        <v>596</v>
      </c>
      <c r="H87" s="61">
        <v>55</v>
      </c>
      <c r="I87" s="223" t="s">
        <v>629</v>
      </c>
      <c r="J87" s="61" t="s">
        <v>58</v>
      </c>
      <c r="K87" s="61" t="s">
        <v>721</v>
      </c>
      <c r="L87" s="61" t="s">
        <v>238</v>
      </c>
      <c r="M87" s="61">
        <v>0</v>
      </c>
      <c r="N87" s="61">
        <v>0</v>
      </c>
    </row>
    <row r="88" spans="2:14" x14ac:dyDescent="0.3">
      <c r="B88" s="229">
        <v>78</v>
      </c>
      <c r="C88" s="61">
        <v>16</v>
      </c>
      <c r="D88" s="61" t="s">
        <v>520</v>
      </c>
      <c r="E88" s="61" t="s">
        <v>532</v>
      </c>
      <c r="F88" s="224">
        <v>4.7453703703703699E-2</v>
      </c>
      <c r="G88" s="61" t="s">
        <v>597</v>
      </c>
      <c r="H88" s="61">
        <v>73</v>
      </c>
      <c r="I88" s="223" t="s">
        <v>630</v>
      </c>
      <c r="J88" s="61" t="s">
        <v>3</v>
      </c>
      <c r="K88" s="61" t="s">
        <v>722</v>
      </c>
      <c r="L88" s="61" t="s">
        <v>239</v>
      </c>
      <c r="M88" s="61">
        <v>29.85</v>
      </c>
      <c r="N88" s="61">
        <v>19.27</v>
      </c>
    </row>
    <row r="89" spans="2:14" x14ac:dyDescent="0.3">
      <c r="B89" s="229">
        <v>79</v>
      </c>
      <c r="C89" s="61">
        <v>16</v>
      </c>
      <c r="D89" s="61" t="s">
        <v>506</v>
      </c>
      <c r="E89" s="61" t="s">
        <v>510</v>
      </c>
      <c r="F89" s="224">
        <v>4.4699074074074079E-2</v>
      </c>
      <c r="G89" s="61" t="s">
        <v>598</v>
      </c>
      <c r="H89" s="61">
        <v>60</v>
      </c>
      <c r="I89" s="223" t="s">
        <v>631</v>
      </c>
      <c r="J89" s="61" t="s">
        <v>4</v>
      </c>
      <c r="K89" s="61" t="s">
        <v>723</v>
      </c>
      <c r="L89" s="61" t="s">
        <v>239</v>
      </c>
      <c r="M89" s="61">
        <v>-11.27</v>
      </c>
      <c r="N89" s="61">
        <v>-14.25</v>
      </c>
    </row>
    <row r="90" spans="2:14" x14ac:dyDescent="0.3">
      <c r="B90" s="229">
        <v>80</v>
      </c>
      <c r="C90" s="61">
        <v>16</v>
      </c>
      <c r="D90" s="61" t="s">
        <v>334</v>
      </c>
      <c r="E90" s="61" t="s">
        <v>536</v>
      </c>
      <c r="F90" s="224">
        <v>3.4606481481481481E-2</v>
      </c>
      <c r="G90" s="61" t="s">
        <v>605</v>
      </c>
      <c r="H90" s="61">
        <v>58</v>
      </c>
      <c r="I90" s="223" t="s">
        <v>644</v>
      </c>
      <c r="J90" s="61" t="s">
        <v>58</v>
      </c>
      <c r="K90" s="61" t="s">
        <v>724</v>
      </c>
      <c r="L90" s="61" t="s">
        <v>240</v>
      </c>
      <c r="M90" s="61">
        <v>0.74</v>
      </c>
      <c r="N90" s="61">
        <v>0</v>
      </c>
    </row>
    <row r="91" spans="2:14" x14ac:dyDescent="0.3">
      <c r="B91" s="229">
        <v>81</v>
      </c>
      <c r="C91" s="61">
        <v>17</v>
      </c>
      <c r="D91" s="61" t="s">
        <v>334</v>
      </c>
      <c r="E91" s="61" t="s">
        <v>336</v>
      </c>
      <c r="F91" s="224">
        <v>5.3981481481481484E-2</v>
      </c>
      <c r="G91" s="61" t="s">
        <v>580</v>
      </c>
      <c r="H91" s="61">
        <v>122</v>
      </c>
      <c r="I91" s="223" t="s">
        <v>633</v>
      </c>
      <c r="J91" s="61" t="s">
        <v>58</v>
      </c>
      <c r="K91" s="61" t="s">
        <v>725</v>
      </c>
      <c r="L91" s="61" t="s">
        <v>240</v>
      </c>
      <c r="M91" s="61">
        <v>2.91</v>
      </c>
      <c r="N91" s="61">
        <v>0</v>
      </c>
    </row>
    <row r="92" spans="2:14" x14ac:dyDescent="0.3">
      <c r="B92" s="229">
        <v>82</v>
      </c>
      <c r="C92" s="61">
        <v>17</v>
      </c>
      <c r="D92" s="61" t="s">
        <v>536</v>
      </c>
      <c r="E92" s="61" t="s">
        <v>506</v>
      </c>
      <c r="F92" s="224">
        <v>5.0312500000000003E-2</v>
      </c>
      <c r="G92" s="61" t="s">
        <v>586</v>
      </c>
      <c r="H92" s="61">
        <v>114</v>
      </c>
      <c r="I92" s="223" t="s">
        <v>615</v>
      </c>
      <c r="J92" s="61" t="s">
        <v>58</v>
      </c>
      <c r="K92" s="61" t="s">
        <v>726</v>
      </c>
      <c r="L92" s="61" t="s">
        <v>238</v>
      </c>
      <c r="M92" s="61">
        <v>0</v>
      </c>
      <c r="N92" s="61">
        <v>0.08</v>
      </c>
    </row>
    <row r="93" spans="2:14" x14ac:dyDescent="0.3">
      <c r="B93" s="229">
        <v>83</v>
      </c>
      <c r="C93" s="61">
        <v>17</v>
      </c>
      <c r="D93" s="61" t="s">
        <v>510</v>
      </c>
      <c r="E93" s="61" t="s">
        <v>520</v>
      </c>
      <c r="F93" s="224">
        <v>4.4837962962962961E-2</v>
      </c>
      <c r="G93" s="61" t="s">
        <v>222</v>
      </c>
      <c r="H93" s="61">
        <v>55</v>
      </c>
      <c r="I93" s="223" t="s">
        <v>634</v>
      </c>
      <c r="J93" s="61" t="s">
        <v>58</v>
      </c>
      <c r="K93" s="61" t="s">
        <v>727</v>
      </c>
      <c r="L93" s="61" t="s">
        <v>238</v>
      </c>
      <c r="M93" s="61">
        <v>0</v>
      </c>
      <c r="N93" s="61">
        <v>0.01</v>
      </c>
    </row>
    <row r="94" spans="2:14" x14ac:dyDescent="0.3">
      <c r="B94" s="229">
        <v>84</v>
      </c>
      <c r="C94" s="61">
        <v>17</v>
      </c>
      <c r="D94" s="61" t="s">
        <v>532</v>
      </c>
      <c r="E94" s="61" t="s">
        <v>526</v>
      </c>
      <c r="F94" s="224">
        <v>4.5960648148148146E-2</v>
      </c>
      <c r="G94" s="61" t="s">
        <v>599</v>
      </c>
      <c r="H94" s="61">
        <v>62</v>
      </c>
      <c r="I94" s="223" t="s">
        <v>743</v>
      </c>
      <c r="J94" s="61" t="s">
        <v>58</v>
      </c>
      <c r="K94" s="61" t="s">
        <v>728</v>
      </c>
      <c r="L94" s="61" t="s">
        <v>238</v>
      </c>
      <c r="M94" s="61">
        <v>0</v>
      </c>
      <c r="N94" s="61">
        <v>0</v>
      </c>
    </row>
    <row r="95" spans="2:14" x14ac:dyDescent="0.3">
      <c r="B95" s="229">
        <v>85</v>
      </c>
      <c r="C95" s="61">
        <v>17</v>
      </c>
      <c r="D95" s="61" t="s">
        <v>542</v>
      </c>
      <c r="E95" s="61" t="s">
        <v>514</v>
      </c>
      <c r="F95" s="224">
        <v>4.5428240740740734E-2</v>
      </c>
      <c r="G95" s="61" t="s">
        <v>600</v>
      </c>
      <c r="H95" s="61">
        <v>64</v>
      </c>
      <c r="I95" s="223" t="s">
        <v>636</v>
      </c>
      <c r="J95" s="61" t="s">
        <v>58</v>
      </c>
      <c r="K95" s="61" t="s">
        <v>729</v>
      </c>
      <c r="L95" s="61" t="s">
        <v>240</v>
      </c>
      <c r="M95" s="61">
        <v>1.95</v>
      </c>
      <c r="N95" s="61">
        <v>0</v>
      </c>
    </row>
    <row r="96" spans="2:14" x14ac:dyDescent="0.3">
      <c r="B96" s="229">
        <v>86</v>
      </c>
      <c r="C96" s="61">
        <v>18</v>
      </c>
      <c r="D96" s="61" t="s">
        <v>336</v>
      </c>
      <c r="E96" s="61" t="s">
        <v>542</v>
      </c>
      <c r="F96" s="224">
        <v>2.4548611111111115E-2</v>
      </c>
      <c r="G96" s="61" t="s">
        <v>601</v>
      </c>
      <c r="H96" s="61">
        <v>28</v>
      </c>
      <c r="I96" s="223" t="s">
        <v>637</v>
      </c>
      <c r="J96" s="61" t="s">
        <v>58</v>
      </c>
      <c r="K96" s="61" t="s">
        <v>730</v>
      </c>
      <c r="L96" s="61" t="s">
        <v>237</v>
      </c>
      <c r="M96" s="61">
        <v>0</v>
      </c>
      <c r="N96" s="61">
        <v>0</v>
      </c>
    </row>
    <row r="97" spans="1:14" x14ac:dyDescent="0.3">
      <c r="B97" s="229">
        <v>87</v>
      </c>
      <c r="C97" s="61">
        <v>18</v>
      </c>
      <c r="D97" s="61" t="s">
        <v>514</v>
      </c>
      <c r="E97" s="61" t="s">
        <v>532</v>
      </c>
      <c r="F97" s="224">
        <v>5.1446759259259262E-2</v>
      </c>
      <c r="G97" s="61" t="s">
        <v>598</v>
      </c>
      <c r="H97" s="61">
        <v>96</v>
      </c>
      <c r="I97" s="223" t="s">
        <v>638</v>
      </c>
      <c r="J97" s="61" t="s">
        <v>58</v>
      </c>
      <c r="K97" s="61" t="s">
        <v>731</v>
      </c>
      <c r="L97" s="61" t="s">
        <v>238</v>
      </c>
      <c r="M97" s="61">
        <v>0</v>
      </c>
      <c r="N97" s="61">
        <v>0</v>
      </c>
    </row>
    <row r="98" spans="1:14" x14ac:dyDescent="0.3">
      <c r="B98" s="229">
        <v>88</v>
      </c>
      <c r="C98" s="61">
        <v>18</v>
      </c>
      <c r="D98" s="61" t="s">
        <v>526</v>
      </c>
      <c r="E98" s="61" t="s">
        <v>510</v>
      </c>
      <c r="F98" s="224">
        <v>5.1099537037037041E-2</v>
      </c>
      <c r="G98" s="61" t="s">
        <v>602</v>
      </c>
      <c r="H98" s="61">
        <v>87</v>
      </c>
      <c r="I98" s="223" t="s">
        <v>234</v>
      </c>
      <c r="J98" s="61" t="s">
        <v>58</v>
      </c>
      <c r="K98" s="61" t="s">
        <v>732</v>
      </c>
      <c r="L98" s="61" t="s">
        <v>240</v>
      </c>
      <c r="M98" s="61">
        <v>5.67</v>
      </c>
      <c r="N98" s="61">
        <v>0</v>
      </c>
    </row>
    <row r="99" spans="1:14" x14ac:dyDescent="0.3">
      <c r="B99" s="229">
        <v>89</v>
      </c>
      <c r="C99" s="61">
        <v>18</v>
      </c>
      <c r="D99" s="61" t="s">
        <v>520</v>
      </c>
      <c r="E99" s="61" t="s">
        <v>536</v>
      </c>
      <c r="F99" s="224">
        <v>4.2164351851851856E-2</v>
      </c>
      <c r="G99" s="61" t="s">
        <v>365</v>
      </c>
      <c r="H99" s="61">
        <v>65</v>
      </c>
      <c r="I99" s="223" t="s">
        <v>391</v>
      </c>
      <c r="J99" s="61" t="s">
        <v>58</v>
      </c>
      <c r="K99" s="61" t="s">
        <v>733</v>
      </c>
      <c r="L99" s="61" t="s">
        <v>240</v>
      </c>
      <c r="M99" s="61">
        <v>0</v>
      </c>
      <c r="N99" s="61">
        <v>0</v>
      </c>
    </row>
    <row r="100" spans="1:14" x14ac:dyDescent="0.3">
      <c r="B100" s="229">
        <v>90</v>
      </c>
      <c r="C100" s="61">
        <v>18</v>
      </c>
      <c r="D100" s="61" t="s">
        <v>506</v>
      </c>
      <c r="E100" s="61" t="s">
        <v>334</v>
      </c>
      <c r="F100" s="224">
        <v>3.619212962962963E-2</v>
      </c>
      <c r="G100" s="61" t="s">
        <v>298</v>
      </c>
      <c r="H100" s="61">
        <v>52</v>
      </c>
      <c r="I100" s="223" t="s">
        <v>299</v>
      </c>
      <c r="J100" s="61" t="s">
        <v>3</v>
      </c>
      <c r="K100" s="61" t="s">
        <v>734</v>
      </c>
      <c r="L100" s="61" t="s">
        <v>239</v>
      </c>
      <c r="M100" s="61" t="s">
        <v>736</v>
      </c>
      <c r="N100" s="61" t="s">
        <v>741</v>
      </c>
    </row>
    <row r="101" spans="1:14" x14ac:dyDescent="0.3">
      <c r="A101" s="227" t="s">
        <v>261</v>
      </c>
      <c r="B101" s="230" t="s">
        <v>261</v>
      </c>
      <c r="C101" s="227" t="s">
        <v>261</v>
      </c>
      <c r="D101" s="227" t="s">
        <v>261</v>
      </c>
      <c r="E101" s="227" t="s">
        <v>261</v>
      </c>
      <c r="F101" s="227" t="s">
        <v>261</v>
      </c>
      <c r="G101" s="227" t="s">
        <v>261</v>
      </c>
      <c r="H101" s="227" t="s">
        <v>261</v>
      </c>
      <c r="I101" s="227" t="s">
        <v>261</v>
      </c>
      <c r="J101" s="227" t="s">
        <v>261</v>
      </c>
      <c r="K101" s="227" t="s">
        <v>261</v>
      </c>
      <c r="L101" s="227" t="s">
        <v>261</v>
      </c>
      <c r="M101" s="227" t="s">
        <v>261</v>
      </c>
      <c r="N101" s="227" t="s">
        <v>261</v>
      </c>
    </row>
  </sheetData>
  <sortState ref="A12:N100">
    <sortCondition ref="B12:B100"/>
    <sortCondition ref="J12:J10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workbookViewId="0">
      <pane ySplit="10" topLeftCell="A11" activePane="bottomLeft" state="frozen"/>
      <selection pane="bottomLeft" activeCell="B11" sqref="B11"/>
    </sheetView>
  </sheetViews>
  <sheetFormatPr defaultRowHeight="14.4" x14ac:dyDescent="0.3"/>
  <cols>
    <col min="1" max="1" width="1.6640625" customWidth="1"/>
    <col min="2" max="2" width="3.6640625" style="70" customWidth="1"/>
    <col min="3" max="3" width="6.6640625" style="70" customWidth="1"/>
    <col min="4" max="5" width="22.6640625" style="56" customWidth="1"/>
    <col min="6" max="6" width="8.6640625" style="56" customWidth="1"/>
    <col min="7" max="7" width="9.109375" style="56"/>
    <col min="8" max="8" width="6.6640625" style="56" customWidth="1"/>
    <col min="9" max="9" width="50.6640625" customWidth="1"/>
    <col min="10" max="10" width="9.109375" style="56"/>
    <col min="11" max="11" width="20.6640625" style="56" customWidth="1"/>
    <col min="12" max="12" width="18.6640625" style="56" customWidth="1"/>
    <col min="13" max="14" width="9.109375" style="56"/>
    <col min="15" max="15" width="66.6640625" customWidth="1"/>
  </cols>
  <sheetData>
    <row r="1" spans="1:15" ht="18" x14ac:dyDescent="0.3">
      <c r="A1" s="222" t="s">
        <v>1094</v>
      </c>
    </row>
    <row r="5" spans="1:15" x14ac:dyDescent="0.3">
      <c r="F5" s="56">
        <f>1+(H7*5/(90*3600))</f>
        <v>1.1738734567901234</v>
      </c>
    </row>
    <row r="6" spans="1:15" x14ac:dyDescent="0.3">
      <c r="F6" s="56">
        <f>(3600+11)/3600</f>
        <v>1.0030555555555556</v>
      </c>
      <c r="H6" s="236">
        <f>H7/180</f>
        <v>62.594444444444441</v>
      </c>
    </row>
    <row r="7" spans="1:15" x14ac:dyDescent="0.3">
      <c r="F7" s="158">
        <f>SUM(F11:F100)/90</f>
        <v>4.1791795267489711E-2</v>
      </c>
      <c r="H7" s="56">
        <f>SUM(H11:H100)*2-45</f>
        <v>11267</v>
      </c>
    </row>
    <row r="9" spans="1:15" s="71" customFormat="1" x14ac:dyDescent="0.3">
      <c r="B9" s="72" t="s">
        <v>0</v>
      </c>
      <c r="C9" s="72" t="s">
        <v>262</v>
      </c>
      <c r="D9" s="234" t="s">
        <v>194</v>
      </c>
      <c r="E9" s="234" t="s">
        <v>193</v>
      </c>
      <c r="F9" s="203" t="s">
        <v>195</v>
      </c>
      <c r="G9" s="234" t="s">
        <v>196</v>
      </c>
      <c r="H9" s="203" t="s">
        <v>98</v>
      </c>
      <c r="I9" s="235" t="s">
        <v>197</v>
      </c>
      <c r="J9" s="203" t="s">
        <v>198</v>
      </c>
      <c r="K9" s="234" t="s">
        <v>199</v>
      </c>
      <c r="L9" s="234" t="s">
        <v>200</v>
      </c>
      <c r="M9" s="234" t="s">
        <v>278</v>
      </c>
      <c r="N9" s="234" t="s">
        <v>279</v>
      </c>
      <c r="O9" s="235" t="s">
        <v>765</v>
      </c>
    </row>
    <row r="10" spans="1:15" x14ac:dyDescent="0.3">
      <c r="D10" s="233"/>
      <c r="E10" s="233"/>
      <c r="G10" s="233"/>
      <c r="I10" s="232"/>
      <c r="K10" s="233"/>
      <c r="L10" s="233"/>
      <c r="M10" s="233"/>
      <c r="N10" s="233"/>
      <c r="O10" s="232"/>
    </row>
    <row r="11" spans="1:15" x14ac:dyDescent="0.3">
      <c r="B11" s="70">
        <v>1</v>
      </c>
      <c r="C11" s="61">
        <v>1</v>
      </c>
      <c r="D11" s="233" t="s">
        <v>560</v>
      </c>
      <c r="E11" s="233" t="s">
        <v>510</v>
      </c>
      <c r="F11" s="158">
        <v>3.6435185185185189E-2</v>
      </c>
      <c r="G11" s="233" t="s">
        <v>768</v>
      </c>
      <c r="H11" s="56">
        <v>53</v>
      </c>
      <c r="I11" s="232" t="s">
        <v>770</v>
      </c>
      <c r="J11" s="233" t="s">
        <v>3</v>
      </c>
      <c r="K11" s="233" t="s">
        <v>767</v>
      </c>
      <c r="L11" s="233" t="s">
        <v>239</v>
      </c>
      <c r="M11" s="233" t="s">
        <v>245</v>
      </c>
      <c r="N11" s="233" t="s">
        <v>766</v>
      </c>
      <c r="O11" s="232" t="s">
        <v>769</v>
      </c>
    </row>
    <row r="12" spans="1:15" x14ac:dyDescent="0.3">
      <c r="B12" s="70">
        <v>2</v>
      </c>
      <c r="C12" s="61">
        <v>1</v>
      </c>
      <c r="D12" s="233" t="s">
        <v>558</v>
      </c>
      <c r="E12" s="233" t="s">
        <v>506</v>
      </c>
      <c r="F12" s="158">
        <v>4.8032407407407406E-2</v>
      </c>
      <c r="G12" s="233" t="s">
        <v>773</v>
      </c>
      <c r="H12" s="56">
        <v>75</v>
      </c>
      <c r="I12" s="232" t="s">
        <v>775</v>
      </c>
      <c r="J12" s="233" t="s">
        <v>3</v>
      </c>
      <c r="K12" s="233" t="s">
        <v>772</v>
      </c>
      <c r="L12" s="233" t="s">
        <v>239</v>
      </c>
      <c r="M12" s="233" t="s">
        <v>771</v>
      </c>
      <c r="N12" s="233" t="s">
        <v>771</v>
      </c>
      <c r="O12" s="232" t="s">
        <v>774</v>
      </c>
    </row>
    <row r="13" spans="1:15" x14ac:dyDescent="0.3">
      <c r="B13" s="70">
        <v>3</v>
      </c>
      <c r="C13" s="61">
        <v>1</v>
      </c>
      <c r="D13" s="233" t="s">
        <v>564</v>
      </c>
      <c r="E13" s="233" t="s">
        <v>561</v>
      </c>
      <c r="F13" s="158">
        <v>3.7465277777777778E-2</v>
      </c>
      <c r="G13" s="233" t="s">
        <v>778</v>
      </c>
      <c r="H13" s="56">
        <v>52</v>
      </c>
      <c r="I13" s="232" t="s">
        <v>780</v>
      </c>
      <c r="J13" s="233" t="s">
        <v>58</v>
      </c>
      <c r="K13" s="233" t="s">
        <v>777</v>
      </c>
      <c r="L13" s="233" t="s">
        <v>238</v>
      </c>
      <c r="M13" s="233" t="s">
        <v>776</v>
      </c>
      <c r="N13" s="233" t="s">
        <v>776</v>
      </c>
      <c r="O13" s="232" t="s">
        <v>779</v>
      </c>
    </row>
    <row r="14" spans="1:15" x14ac:dyDescent="0.3">
      <c r="B14" s="70">
        <v>4</v>
      </c>
      <c r="C14" s="61">
        <v>1</v>
      </c>
      <c r="D14" s="233" t="s">
        <v>559</v>
      </c>
      <c r="E14" s="233" t="s">
        <v>563</v>
      </c>
      <c r="F14" s="158">
        <v>4.9675925925925929E-2</v>
      </c>
      <c r="G14" s="233" t="s">
        <v>594</v>
      </c>
      <c r="H14" s="56">
        <v>95</v>
      </c>
      <c r="I14" s="232" t="s">
        <v>625</v>
      </c>
      <c r="J14" s="233" t="s">
        <v>3</v>
      </c>
      <c r="K14" s="233" t="s">
        <v>783</v>
      </c>
      <c r="L14" s="233" t="s">
        <v>239</v>
      </c>
      <c r="M14" s="233" t="s">
        <v>781</v>
      </c>
      <c r="N14" s="233" t="s">
        <v>782</v>
      </c>
      <c r="O14" s="232" t="s">
        <v>784</v>
      </c>
    </row>
    <row r="15" spans="1:15" x14ac:dyDescent="0.3">
      <c r="B15" s="70">
        <v>5</v>
      </c>
      <c r="C15" s="61">
        <v>1</v>
      </c>
      <c r="D15" s="233" t="s">
        <v>562</v>
      </c>
      <c r="E15" s="233" t="s">
        <v>557</v>
      </c>
      <c r="F15" s="158">
        <v>4.6365740740740742E-2</v>
      </c>
      <c r="G15" s="233" t="s">
        <v>787</v>
      </c>
      <c r="H15" s="56">
        <v>74</v>
      </c>
      <c r="I15" s="232" t="s">
        <v>789</v>
      </c>
      <c r="J15" s="233" t="s">
        <v>58</v>
      </c>
      <c r="K15" s="233" t="s">
        <v>786</v>
      </c>
      <c r="L15" s="233" t="s">
        <v>240</v>
      </c>
      <c r="M15" s="233" t="s">
        <v>776</v>
      </c>
      <c r="N15" s="233" t="s">
        <v>785</v>
      </c>
      <c r="O15" s="232" t="s">
        <v>788</v>
      </c>
    </row>
    <row r="16" spans="1:15" x14ac:dyDescent="0.3">
      <c r="B16" s="70">
        <v>6</v>
      </c>
      <c r="C16" s="61">
        <v>2</v>
      </c>
      <c r="D16" s="233" t="s">
        <v>510</v>
      </c>
      <c r="E16" s="233" t="s">
        <v>557</v>
      </c>
      <c r="F16" s="158">
        <v>4.912037037037037E-2</v>
      </c>
      <c r="G16" s="233" t="s">
        <v>596</v>
      </c>
      <c r="H16" s="56">
        <v>80</v>
      </c>
      <c r="I16" s="232" t="s">
        <v>629</v>
      </c>
      <c r="J16" s="233" t="s">
        <v>4</v>
      </c>
      <c r="K16" s="233" t="s">
        <v>792</v>
      </c>
      <c r="L16" s="233" t="s">
        <v>239</v>
      </c>
      <c r="M16" s="233" t="s">
        <v>790</v>
      </c>
      <c r="N16" s="233" t="s">
        <v>791</v>
      </c>
      <c r="O16" s="232" t="s">
        <v>793</v>
      </c>
    </row>
    <row r="17" spans="2:15" x14ac:dyDescent="0.3">
      <c r="B17" s="70">
        <v>7</v>
      </c>
      <c r="C17" s="61">
        <v>2</v>
      </c>
      <c r="D17" s="233" t="s">
        <v>563</v>
      </c>
      <c r="E17" s="233" t="s">
        <v>562</v>
      </c>
      <c r="F17" s="158">
        <v>4.2314814814814812E-2</v>
      </c>
      <c r="G17" s="233" t="s">
        <v>795</v>
      </c>
      <c r="H17" s="56">
        <v>63</v>
      </c>
      <c r="I17" s="232" t="s">
        <v>797</v>
      </c>
      <c r="J17" s="233" t="s">
        <v>58</v>
      </c>
      <c r="K17" s="233" t="s">
        <v>794</v>
      </c>
      <c r="L17" s="233" t="s">
        <v>240</v>
      </c>
      <c r="M17" s="233" t="s">
        <v>776</v>
      </c>
      <c r="N17" s="233" t="s">
        <v>776</v>
      </c>
      <c r="O17" s="232" t="s">
        <v>796</v>
      </c>
    </row>
    <row r="18" spans="2:15" x14ac:dyDescent="0.3">
      <c r="B18" s="70">
        <v>8</v>
      </c>
      <c r="C18" s="61">
        <v>2</v>
      </c>
      <c r="D18" s="233" t="s">
        <v>561</v>
      </c>
      <c r="E18" s="233" t="s">
        <v>559</v>
      </c>
      <c r="F18" s="158">
        <v>3.5011574074074077E-2</v>
      </c>
      <c r="G18" s="233" t="s">
        <v>768</v>
      </c>
      <c r="H18" s="56">
        <v>46</v>
      </c>
      <c r="I18" s="232" t="s">
        <v>770</v>
      </c>
      <c r="J18" s="233" t="s">
        <v>58</v>
      </c>
      <c r="K18" s="233" t="s">
        <v>798</v>
      </c>
      <c r="L18" s="233" t="s">
        <v>238</v>
      </c>
      <c r="M18" s="233" t="s">
        <v>776</v>
      </c>
      <c r="N18" s="233" t="s">
        <v>776</v>
      </c>
      <c r="O18" s="232" t="s">
        <v>799</v>
      </c>
    </row>
    <row r="19" spans="2:15" x14ac:dyDescent="0.3">
      <c r="B19" s="70">
        <v>9</v>
      </c>
      <c r="C19" s="61">
        <v>2</v>
      </c>
      <c r="D19" s="233" t="s">
        <v>506</v>
      </c>
      <c r="E19" s="233" t="s">
        <v>564</v>
      </c>
      <c r="F19" s="158">
        <v>4.611111111111111E-2</v>
      </c>
      <c r="G19" s="233" t="s">
        <v>592</v>
      </c>
      <c r="H19" s="56">
        <v>87</v>
      </c>
      <c r="I19" s="232" t="s">
        <v>623</v>
      </c>
      <c r="J19" s="233" t="s">
        <v>58</v>
      </c>
      <c r="K19" s="233" t="s">
        <v>801</v>
      </c>
      <c r="L19" s="233" t="s">
        <v>238</v>
      </c>
      <c r="M19" s="233" t="s">
        <v>800</v>
      </c>
      <c r="N19" s="233" t="s">
        <v>776</v>
      </c>
      <c r="O19" s="232" t="s">
        <v>802</v>
      </c>
    </row>
    <row r="20" spans="2:15" x14ac:dyDescent="0.3">
      <c r="B20" s="70">
        <v>10</v>
      </c>
      <c r="C20" s="61">
        <v>2</v>
      </c>
      <c r="D20" s="233" t="s">
        <v>560</v>
      </c>
      <c r="E20" s="233" t="s">
        <v>558</v>
      </c>
      <c r="F20" s="158">
        <v>3.9386574074074074E-2</v>
      </c>
      <c r="G20" s="233" t="s">
        <v>804</v>
      </c>
      <c r="H20" s="56">
        <v>56</v>
      </c>
      <c r="I20" s="232" t="s">
        <v>806</v>
      </c>
      <c r="J20" s="233" t="s">
        <v>58</v>
      </c>
      <c r="K20" s="233" t="s">
        <v>803</v>
      </c>
      <c r="L20" s="233" t="s">
        <v>240</v>
      </c>
      <c r="M20" s="233" t="s">
        <v>776</v>
      </c>
      <c r="N20" s="233" t="s">
        <v>776</v>
      </c>
      <c r="O20" s="232" t="s">
        <v>805</v>
      </c>
    </row>
    <row r="21" spans="2:15" x14ac:dyDescent="0.3">
      <c r="B21" s="70">
        <v>11</v>
      </c>
      <c r="C21" s="61">
        <v>3</v>
      </c>
      <c r="D21" s="233" t="s">
        <v>558</v>
      </c>
      <c r="E21" s="233" t="s">
        <v>510</v>
      </c>
      <c r="F21" s="158">
        <v>4.3634259259259262E-2</v>
      </c>
      <c r="G21" s="233" t="s">
        <v>809</v>
      </c>
      <c r="H21" s="56">
        <v>51</v>
      </c>
      <c r="I21" s="232" t="s">
        <v>811</v>
      </c>
      <c r="J21" s="233" t="s">
        <v>3</v>
      </c>
      <c r="K21" s="233" t="s">
        <v>808</v>
      </c>
      <c r="L21" s="233" t="s">
        <v>239</v>
      </c>
      <c r="M21" s="233" t="s">
        <v>738</v>
      </c>
      <c r="N21" s="233" t="s">
        <v>807</v>
      </c>
      <c r="O21" s="232" t="s">
        <v>810</v>
      </c>
    </row>
    <row r="22" spans="2:15" x14ac:dyDescent="0.3">
      <c r="B22" s="70">
        <v>12</v>
      </c>
      <c r="C22" s="61">
        <v>3</v>
      </c>
      <c r="D22" s="233" t="s">
        <v>564</v>
      </c>
      <c r="E22" s="233" t="s">
        <v>560</v>
      </c>
      <c r="F22" s="158">
        <v>5.0671296296296298E-2</v>
      </c>
      <c r="G22" s="233" t="s">
        <v>773</v>
      </c>
      <c r="H22" s="56">
        <v>96</v>
      </c>
      <c r="I22" s="232" t="s">
        <v>814</v>
      </c>
      <c r="J22" s="233" t="s">
        <v>58</v>
      </c>
      <c r="K22" s="233" t="s">
        <v>812</v>
      </c>
      <c r="L22" s="233" t="s">
        <v>238</v>
      </c>
      <c r="M22" s="233" t="s">
        <v>776</v>
      </c>
      <c r="N22" s="233" t="s">
        <v>776</v>
      </c>
      <c r="O22" s="232" t="s">
        <v>813</v>
      </c>
    </row>
    <row r="23" spans="2:15" x14ac:dyDescent="0.3">
      <c r="B23" s="70">
        <v>13</v>
      </c>
      <c r="C23" s="61">
        <v>3</v>
      </c>
      <c r="D23" s="233" t="s">
        <v>559</v>
      </c>
      <c r="E23" s="233" t="s">
        <v>506</v>
      </c>
      <c r="F23" s="158">
        <v>5.1331018518518519E-2</v>
      </c>
      <c r="G23" s="233" t="s">
        <v>817</v>
      </c>
      <c r="H23" s="56">
        <v>117</v>
      </c>
      <c r="I23" s="232" t="s">
        <v>819</v>
      </c>
      <c r="J23" s="233" t="s">
        <v>3</v>
      </c>
      <c r="K23" s="233" t="s">
        <v>816</v>
      </c>
      <c r="L23" s="233" t="s">
        <v>240</v>
      </c>
      <c r="M23" s="233" t="s">
        <v>781</v>
      </c>
      <c r="N23" s="233" t="s">
        <v>815</v>
      </c>
      <c r="O23" s="232" t="s">
        <v>818</v>
      </c>
    </row>
    <row r="24" spans="2:15" x14ac:dyDescent="0.3">
      <c r="B24" s="70">
        <v>14</v>
      </c>
      <c r="C24" s="61">
        <v>3</v>
      </c>
      <c r="D24" s="233" t="s">
        <v>562</v>
      </c>
      <c r="E24" s="233" t="s">
        <v>561</v>
      </c>
      <c r="F24" s="158">
        <v>4.1967592592592591E-2</v>
      </c>
      <c r="G24" s="233" t="s">
        <v>821</v>
      </c>
      <c r="H24" s="56">
        <v>65</v>
      </c>
      <c r="I24" s="232" t="s">
        <v>823</v>
      </c>
      <c r="J24" s="233" t="s">
        <v>58</v>
      </c>
      <c r="K24" s="233" t="s">
        <v>820</v>
      </c>
      <c r="L24" s="233" t="s">
        <v>238</v>
      </c>
      <c r="M24" s="233" t="s">
        <v>776</v>
      </c>
      <c r="N24" s="233" t="s">
        <v>776</v>
      </c>
      <c r="O24" s="232" t="s">
        <v>822</v>
      </c>
    </row>
    <row r="25" spans="2:15" x14ac:dyDescent="0.3">
      <c r="B25" s="70">
        <v>15</v>
      </c>
      <c r="C25" s="61">
        <v>3</v>
      </c>
      <c r="D25" s="233" t="s">
        <v>557</v>
      </c>
      <c r="E25" s="233" t="s">
        <v>563</v>
      </c>
      <c r="F25" s="158">
        <v>4.6932870370370368E-2</v>
      </c>
      <c r="G25" s="233" t="s">
        <v>263</v>
      </c>
      <c r="H25" s="56">
        <v>66</v>
      </c>
      <c r="I25" s="232" t="s">
        <v>268</v>
      </c>
      <c r="J25" s="233" t="s">
        <v>3</v>
      </c>
      <c r="K25" s="233" t="s">
        <v>826</v>
      </c>
      <c r="L25" s="233" t="s">
        <v>240</v>
      </c>
      <c r="M25" s="233" t="s">
        <v>824</v>
      </c>
      <c r="N25" s="233" t="s">
        <v>825</v>
      </c>
      <c r="O25" s="232" t="s">
        <v>827</v>
      </c>
    </row>
    <row r="26" spans="2:15" x14ac:dyDescent="0.3">
      <c r="B26" s="70">
        <v>16</v>
      </c>
      <c r="C26" s="61">
        <v>4</v>
      </c>
      <c r="D26" s="233" t="s">
        <v>510</v>
      </c>
      <c r="E26" s="233" t="s">
        <v>563</v>
      </c>
      <c r="F26" s="158">
        <v>1.6122685185185184E-2</v>
      </c>
      <c r="G26" s="233" t="s">
        <v>778</v>
      </c>
      <c r="H26" s="56">
        <v>20</v>
      </c>
      <c r="I26" s="232" t="s">
        <v>780</v>
      </c>
      <c r="J26" s="233" t="s">
        <v>58</v>
      </c>
      <c r="K26" s="233" t="s">
        <v>829</v>
      </c>
      <c r="L26" s="233" t="s">
        <v>237</v>
      </c>
      <c r="M26" s="233" t="s">
        <v>776</v>
      </c>
      <c r="N26" s="233" t="s">
        <v>828</v>
      </c>
      <c r="O26" s="232" t="s">
        <v>830</v>
      </c>
    </row>
    <row r="27" spans="2:15" x14ac:dyDescent="0.3">
      <c r="B27" s="70">
        <v>17</v>
      </c>
      <c r="C27" s="61">
        <v>4</v>
      </c>
      <c r="D27" s="233" t="s">
        <v>561</v>
      </c>
      <c r="E27" s="233" t="s">
        <v>557</v>
      </c>
      <c r="F27" s="158">
        <v>4.4745370370370373E-2</v>
      </c>
      <c r="G27" s="233" t="s">
        <v>834</v>
      </c>
      <c r="H27" s="56">
        <v>53</v>
      </c>
      <c r="I27" s="232" t="s">
        <v>836</v>
      </c>
      <c r="J27" s="233" t="s">
        <v>4</v>
      </c>
      <c r="K27" s="233" t="s">
        <v>833</v>
      </c>
      <c r="L27" s="233" t="s">
        <v>239</v>
      </c>
      <c r="M27" s="233" t="s">
        <v>831</v>
      </c>
      <c r="N27" s="233" t="s">
        <v>832</v>
      </c>
      <c r="O27" s="232" t="s">
        <v>835</v>
      </c>
    </row>
    <row r="28" spans="2:15" x14ac:dyDescent="0.3">
      <c r="B28" s="70">
        <v>18</v>
      </c>
      <c r="C28" s="61">
        <v>4</v>
      </c>
      <c r="D28" s="233" t="s">
        <v>506</v>
      </c>
      <c r="E28" s="233" t="s">
        <v>562</v>
      </c>
      <c r="F28" s="158">
        <v>4.2337962962962966E-2</v>
      </c>
      <c r="G28" s="233" t="s">
        <v>838</v>
      </c>
      <c r="H28" s="56">
        <v>71</v>
      </c>
      <c r="I28" s="232" t="s">
        <v>840</v>
      </c>
      <c r="J28" s="233" t="s">
        <v>58</v>
      </c>
      <c r="K28" s="233" t="s">
        <v>837</v>
      </c>
      <c r="L28" s="233" t="s">
        <v>240</v>
      </c>
      <c r="M28" s="233" t="s">
        <v>331</v>
      </c>
      <c r="N28" s="233" t="s">
        <v>776</v>
      </c>
      <c r="O28" s="232" t="s">
        <v>839</v>
      </c>
    </row>
    <row r="29" spans="2:15" x14ac:dyDescent="0.3">
      <c r="B29" s="70">
        <v>19</v>
      </c>
      <c r="C29" s="61">
        <v>4</v>
      </c>
      <c r="D29" s="233" t="s">
        <v>560</v>
      </c>
      <c r="E29" s="233" t="s">
        <v>559</v>
      </c>
      <c r="F29" s="158">
        <v>3.3263888888888891E-2</v>
      </c>
      <c r="G29" s="233" t="s">
        <v>842</v>
      </c>
      <c r="H29" s="56">
        <v>48</v>
      </c>
      <c r="I29" s="232" t="s">
        <v>844</v>
      </c>
      <c r="J29" s="233" t="s">
        <v>58</v>
      </c>
      <c r="K29" s="233" t="s">
        <v>841</v>
      </c>
      <c r="L29" s="233" t="s">
        <v>238</v>
      </c>
      <c r="M29" s="233" t="s">
        <v>776</v>
      </c>
      <c r="N29" s="233" t="s">
        <v>776</v>
      </c>
      <c r="O29" s="232" t="s">
        <v>843</v>
      </c>
    </row>
    <row r="30" spans="2:15" x14ac:dyDescent="0.3">
      <c r="B30" s="70">
        <v>20</v>
      </c>
      <c r="C30" s="61">
        <v>4</v>
      </c>
      <c r="D30" s="233" t="s">
        <v>558</v>
      </c>
      <c r="E30" s="233" t="s">
        <v>564</v>
      </c>
      <c r="F30" s="158">
        <v>4.4270833333333336E-2</v>
      </c>
      <c r="G30" s="233" t="s">
        <v>809</v>
      </c>
      <c r="H30" s="56">
        <v>50</v>
      </c>
      <c r="I30" s="232" t="s">
        <v>848</v>
      </c>
      <c r="J30" s="233" t="s">
        <v>3</v>
      </c>
      <c r="K30" s="233" t="s">
        <v>846</v>
      </c>
      <c r="L30" s="233" t="s">
        <v>239</v>
      </c>
      <c r="M30" s="233" t="s">
        <v>246</v>
      </c>
      <c r="N30" s="233" t="s">
        <v>845</v>
      </c>
      <c r="O30" s="232" t="s">
        <v>847</v>
      </c>
    </row>
    <row r="31" spans="2:15" x14ac:dyDescent="0.3">
      <c r="B31" s="70">
        <v>21</v>
      </c>
      <c r="C31" s="61">
        <v>5</v>
      </c>
      <c r="D31" s="233" t="s">
        <v>564</v>
      </c>
      <c r="E31" s="233" t="s">
        <v>510</v>
      </c>
      <c r="F31" s="158">
        <v>3.8414351851851852E-2</v>
      </c>
      <c r="G31" s="233" t="s">
        <v>851</v>
      </c>
      <c r="H31" s="56">
        <v>49</v>
      </c>
      <c r="I31" s="232" t="s">
        <v>853</v>
      </c>
      <c r="J31" s="233" t="s">
        <v>3</v>
      </c>
      <c r="K31" s="233" t="s">
        <v>850</v>
      </c>
      <c r="L31" s="233" t="s">
        <v>240</v>
      </c>
      <c r="M31" s="233" t="s">
        <v>849</v>
      </c>
      <c r="N31" s="233" t="s">
        <v>807</v>
      </c>
      <c r="O31" s="232" t="s">
        <v>852</v>
      </c>
    </row>
    <row r="32" spans="2:15" x14ac:dyDescent="0.3">
      <c r="B32" s="70">
        <v>22</v>
      </c>
      <c r="C32" s="61">
        <v>5</v>
      </c>
      <c r="D32" s="233" t="s">
        <v>559</v>
      </c>
      <c r="E32" s="233" t="s">
        <v>558</v>
      </c>
      <c r="F32" s="158">
        <v>4.7685185185185185E-2</v>
      </c>
      <c r="G32" s="233" t="s">
        <v>857</v>
      </c>
      <c r="H32" s="56">
        <v>73</v>
      </c>
      <c r="I32" s="232" t="s">
        <v>859</v>
      </c>
      <c r="J32" s="233" t="s">
        <v>4</v>
      </c>
      <c r="K32" s="233" t="s">
        <v>856</v>
      </c>
      <c r="L32" s="233" t="s">
        <v>239</v>
      </c>
      <c r="M32" s="233" t="s">
        <v>854</v>
      </c>
      <c r="N32" s="233" t="s">
        <v>855</v>
      </c>
      <c r="O32" s="232" t="s">
        <v>858</v>
      </c>
    </row>
    <row r="33" spans="2:15" x14ac:dyDescent="0.3">
      <c r="B33" s="70">
        <v>23</v>
      </c>
      <c r="C33" s="61">
        <v>5</v>
      </c>
      <c r="D33" s="233" t="s">
        <v>562</v>
      </c>
      <c r="E33" s="233" t="s">
        <v>560</v>
      </c>
      <c r="F33" s="158">
        <v>2.3078703703703702E-2</v>
      </c>
      <c r="G33" s="233" t="s">
        <v>778</v>
      </c>
      <c r="H33" s="56">
        <v>31</v>
      </c>
      <c r="I33" s="232" t="s">
        <v>780</v>
      </c>
      <c r="J33" s="233" t="s">
        <v>58</v>
      </c>
      <c r="K33" s="233" t="s">
        <v>860</v>
      </c>
      <c r="L33" s="233" t="s">
        <v>237</v>
      </c>
      <c r="M33" s="233" t="s">
        <v>776</v>
      </c>
      <c r="N33" s="233" t="s">
        <v>776</v>
      </c>
      <c r="O33" s="232" t="s">
        <v>861</v>
      </c>
    </row>
    <row r="34" spans="2:15" x14ac:dyDescent="0.3">
      <c r="B34" s="70">
        <v>24</v>
      </c>
      <c r="C34" s="61">
        <v>5</v>
      </c>
      <c r="D34" s="233" t="s">
        <v>557</v>
      </c>
      <c r="E34" s="233" t="s">
        <v>506</v>
      </c>
      <c r="F34" s="158">
        <v>4.925925925925926E-2</v>
      </c>
      <c r="G34" s="233" t="s">
        <v>864</v>
      </c>
      <c r="H34" s="56">
        <v>95</v>
      </c>
      <c r="I34" s="232" t="s">
        <v>866</v>
      </c>
      <c r="J34" s="233" t="s">
        <v>58</v>
      </c>
      <c r="K34" s="233" t="s">
        <v>863</v>
      </c>
      <c r="L34" s="233" t="s">
        <v>240</v>
      </c>
      <c r="M34" s="233" t="s">
        <v>776</v>
      </c>
      <c r="N34" s="233" t="s">
        <v>862</v>
      </c>
      <c r="O34" s="232" t="s">
        <v>865</v>
      </c>
    </row>
    <row r="35" spans="2:15" x14ac:dyDescent="0.3">
      <c r="B35" s="70">
        <v>25</v>
      </c>
      <c r="C35" s="61">
        <v>5</v>
      </c>
      <c r="D35" s="233" t="s">
        <v>563</v>
      </c>
      <c r="E35" s="233" t="s">
        <v>561</v>
      </c>
      <c r="F35" s="158">
        <v>5.0115740740740738E-2</v>
      </c>
      <c r="G35" s="233" t="s">
        <v>869</v>
      </c>
      <c r="H35" s="56">
        <v>94</v>
      </c>
      <c r="I35" s="232" t="s">
        <v>871</v>
      </c>
      <c r="J35" s="233" t="s">
        <v>58</v>
      </c>
      <c r="K35" s="233" t="s">
        <v>868</v>
      </c>
      <c r="L35" s="233" t="s">
        <v>240</v>
      </c>
      <c r="M35" s="233" t="s">
        <v>867</v>
      </c>
      <c r="N35" s="233" t="s">
        <v>776</v>
      </c>
      <c r="O35" s="232" t="s">
        <v>870</v>
      </c>
    </row>
    <row r="36" spans="2:15" x14ac:dyDescent="0.3">
      <c r="B36" s="70">
        <v>26</v>
      </c>
      <c r="C36" s="61">
        <v>6</v>
      </c>
      <c r="D36" s="233" t="s">
        <v>510</v>
      </c>
      <c r="E36" s="233" t="s">
        <v>561</v>
      </c>
      <c r="F36" s="158">
        <v>4.5925925925925926E-2</v>
      </c>
      <c r="G36" s="233" t="s">
        <v>875</v>
      </c>
      <c r="H36" s="56">
        <v>72</v>
      </c>
      <c r="I36" s="232" t="s">
        <v>877</v>
      </c>
      <c r="J36" s="233" t="s">
        <v>4</v>
      </c>
      <c r="K36" s="233" t="s">
        <v>874</v>
      </c>
      <c r="L36" s="233" t="s">
        <v>239</v>
      </c>
      <c r="M36" s="233" t="s">
        <v>872</v>
      </c>
      <c r="N36" s="233" t="s">
        <v>873</v>
      </c>
      <c r="O36" s="232" t="s">
        <v>876</v>
      </c>
    </row>
    <row r="37" spans="2:15" x14ac:dyDescent="0.3">
      <c r="B37" s="70">
        <v>27</v>
      </c>
      <c r="C37" s="61">
        <v>6</v>
      </c>
      <c r="D37" s="233" t="s">
        <v>506</v>
      </c>
      <c r="E37" s="233" t="s">
        <v>563</v>
      </c>
      <c r="F37" s="158">
        <v>4.5844907407407404E-2</v>
      </c>
      <c r="G37" s="233" t="s">
        <v>773</v>
      </c>
      <c r="H37" s="56">
        <v>77</v>
      </c>
      <c r="I37" s="232" t="s">
        <v>775</v>
      </c>
      <c r="J37" s="233" t="s">
        <v>58</v>
      </c>
      <c r="K37" s="233" t="s">
        <v>878</v>
      </c>
      <c r="L37" s="233" t="s">
        <v>238</v>
      </c>
      <c r="M37" s="233" t="s">
        <v>800</v>
      </c>
      <c r="N37" s="233" t="s">
        <v>828</v>
      </c>
      <c r="O37" s="232" t="s">
        <v>879</v>
      </c>
    </row>
    <row r="38" spans="2:15" x14ac:dyDescent="0.3">
      <c r="B38" s="70">
        <v>28</v>
      </c>
      <c r="C38" s="61">
        <v>6</v>
      </c>
      <c r="D38" s="233" t="s">
        <v>560</v>
      </c>
      <c r="E38" s="233" t="s">
        <v>557</v>
      </c>
      <c r="F38" s="158">
        <v>4.206018518518518E-2</v>
      </c>
      <c r="G38" s="233" t="s">
        <v>883</v>
      </c>
      <c r="H38" s="56">
        <v>55</v>
      </c>
      <c r="I38" s="232" t="s">
        <v>885</v>
      </c>
      <c r="J38" s="233" t="s">
        <v>4</v>
      </c>
      <c r="K38" s="233" t="s">
        <v>882</v>
      </c>
      <c r="L38" s="233" t="s">
        <v>239</v>
      </c>
      <c r="M38" s="233" t="s">
        <v>880</v>
      </c>
      <c r="N38" s="233" t="s">
        <v>881</v>
      </c>
      <c r="O38" s="232" t="s">
        <v>884</v>
      </c>
    </row>
    <row r="39" spans="2:15" x14ac:dyDescent="0.3">
      <c r="B39" s="70">
        <v>29</v>
      </c>
      <c r="C39" s="61">
        <v>6</v>
      </c>
      <c r="D39" s="233" t="s">
        <v>558</v>
      </c>
      <c r="E39" s="233" t="s">
        <v>562</v>
      </c>
      <c r="F39" s="158">
        <v>4.8009259259259258E-2</v>
      </c>
      <c r="G39" s="233" t="s">
        <v>581</v>
      </c>
      <c r="H39" s="56">
        <v>66</v>
      </c>
      <c r="I39" s="232" t="s">
        <v>890</v>
      </c>
      <c r="J39" s="233" t="s">
        <v>3</v>
      </c>
      <c r="K39" s="233" t="s">
        <v>888</v>
      </c>
      <c r="L39" s="233" t="s">
        <v>239</v>
      </c>
      <c r="M39" s="233" t="s">
        <v>886</v>
      </c>
      <c r="N39" s="233" t="s">
        <v>887</v>
      </c>
      <c r="O39" s="232" t="s">
        <v>889</v>
      </c>
    </row>
    <row r="40" spans="2:15" x14ac:dyDescent="0.3">
      <c r="B40" s="70">
        <v>30</v>
      </c>
      <c r="C40" s="61">
        <v>6</v>
      </c>
      <c r="D40" s="233" t="s">
        <v>564</v>
      </c>
      <c r="E40" s="233" t="s">
        <v>559</v>
      </c>
      <c r="F40" s="158">
        <v>4.5590277777777778E-2</v>
      </c>
      <c r="G40" s="233" t="s">
        <v>893</v>
      </c>
      <c r="H40" s="56">
        <v>71</v>
      </c>
      <c r="I40" s="232" t="s">
        <v>895</v>
      </c>
      <c r="J40" s="233" t="s">
        <v>4</v>
      </c>
      <c r="K40" s="233" t="s">
        <v>892</v>
      </c>
      <c r="L40" s="233" t="s">
        <v>239</v>
      </c>
      <c r="M40" s="233" t="s">
        <v>891</v>
      </c>
      <c r="N40" s="233" t="s">
        <v>258</v>
      </c>
      <c r="O40" s="232" t="s">
        <v>894</v>
      </c>
    </row>
    <row r="41" spans="2:15" x14ac:dyDescent="0.3">
      <c r="B41" s="70">
        <v>31</v>
      </c>
      <c r="C41" s="61">
        <v>7</v>
      </c>
      <c r="D41" s="233" t="s">
        <v>559</v>
      </c>
      <c r="E41" s="233" t="s">
        <v>510</v>
      </c>
      <c r="F41" s="158">
        <v>6.0312499999999998E-2</v>
      </c>
      <c r="G41" s="233" t="s">
        <v>897</v>
      </c>
      <c r="H41" s="56">
        <v>167</v>
      </c>
      <c r="I41" s="232" t="s">
        <v>899</v>
      </c>
      <c r="J41" s="233" t="s">
        <v>58</v>
      </c>
      <c r="K41" s="233" t="s">
        <v>896</v>
      </c>
      <c r="L41" s="233" t="s">
        <v>238</v>
      </c>
      <c r="M41" s="233" t="s">
        <v>776</v>
      </c>
      <c r="N41" s="233" t="s">
        <v>776</v>
      </c>
      <c r="O41" s="232" t="s">
        <v>898</v>
      </c>
    </row>
    <row r="42" spans="2:15" x14ac:dyDescent="0.3">
      <c r="B42" s="70">
        <v>32</v>
      </c>
      <c r="C42" s="61">
        <v>7</v>
      </c>
      <c r="D42" s="233" t="s">
        <v>562</v>
      </c>
      <c r="E42" s="233" t="s">
        <v>564</v>
      </c>
      <c r="F42" s="158">
        <v>4.6597222222222227E-2</v>
      </c>
      <c r="G42" s="233" t="s">
        <v>902</v>
      </c>
      <c r="H42" s="56">
        <v>73</v>
      </c>
      <c r="I42" s="232" t="s">
        <v>904</v>
      </c>
      <c r="J42" s="233" t="s">
        <v>3</v>
      </c>
      <c r="K42" s="233" t="s">
        <v>901</v>
      </c>
      <c r="L42" s="233" t="s">
        <v>239</v>
      </c>
      <c r="M42" s="233" t="s">
        <v>243</v>
      </c>
      <c r="N42" s="233" t="s">
        <v>900</v>
      </c>
      <c r="O42" s="232" t="s">
        <v>903</v>
      </c>
    </row>
    <row r="43" spans="2:15" x14ac:dyDescent="0.3">
      <c r="B43" s="70">
        <v>33</v>
      </c>
      <c r="C43" s="61">
        <v>7</v>
      </c>
      <c r="D43" s="233" t="s">
        <v>557</v>
      </c>
      <c r="E43" s="233" t="s">
        <v>558</v>
      </c>
      <c r="F43" s="158">
        <v>4.0983796296296296E-2</v>
      </c>
      <c r="G43" s="233" t="s">
        <v>817</v>
      </c>
      <c r="H43" s="56">
        <v>48</v>
      </c>
      <c r="I43" s="232" t="s">
        <v>908</v>
      </c>
      <c r="J43" s="233" t="s">
        <v>58</v>
      </c>
      <c r="K43" s="233" t="s">
        <v>906</v>
      </c>
      <c r="L43" s="233" t="s">
        <v>240</v>
      </c>
      <c r="M43" s="233" t="s">
        <v>905</v>
      </c>
      <c r="N43" s="233" t="s">
        <v>776</v>
      </c>
      <c r="O43" s="232" t="s">
        <v>907</v>
      </c>
    </row>
    <row r="44" spans="2:15" x14ac:dyDescent="0.3">
      <c r="B44" s="70">
        <v>34</v>
      </c>
      <c r="C44" s="61">
        <v>7</v>
      </c>
      <c r="D44" s="233" t="s">
        <v>563</v>
      </c>
      <c r="E44" s="233" t="s">
        <v>560</v>
      </c>
      <c r="F44" s="158">
        <v>3.9699074074074074E-2</v>
      </c>
      <c r="G44" s="233" t="s">
        <v>910</v>
      </c>
      <c r="H44" s="56">
        <v>54</v>
      </c>
      <c r="I44" s="232" t="s">
        <v>912</v>
      </c>
      <c r="J44" s="233" t="s">
        <v>58</v>
      </c>
      <c r="K44" s="233" t="s">
        <v>909</v>
      </c>
      <c r="L44" s="233" t="s">
        <v>238</v>
      </c>
      <c r="M44" s="233" t="s">
        <v>828</v>
      </c>
      <c r="N44" s="233" t="s">
        <v>776</v>
      </c>
      <c r="O44" s="232" t="s">
        <v>911</v>
      </c>
    </row>
    <row r="45" spans="2:15" x14ac:dyDescent="0.3">
      <c r="B45" s="70">
        <v>35</v>
      </c>
      <c r="C45" s="61">
        <v>7</v>
      </c>
      <c r="D45" s="233" t="s">
        <v>561</v>
      </c>
      <c r="E45" s="233" t="s">
        <v>506</v>
      </c>
      <c r="F45" s="158">
        <v>4.0520833333333332E-2</v>
      </c>
      <c r="G45" s="233" t="s">
        <v>211</v>
      </c>
      <c r="H45" s="56">
        <v>53</v>
      </c>
      <c r="I45" s="232" t="s">
        <v>916</v>
      </c>
      <c r="J45" s="233" t="s">
        <v>4</v>
      </c>
      <c r="K45" s="233" t="s">
        <v>914</v>
      </c>
      <c r="L45" s="233" t="s">
        <v>239</v>
      </c>
      <c r="M45" s="233" t="s">
        <v>913</v>
      </c>
      <c r="N45" s="233" t="s">
        <v>855</v>
      </c>
      <c r="O45" s="232" t="s">
        <v>915</v>
      </c>
    </row>
    <row r="46" spans="2:15" x14ac:dyDescent="0.3">
      <c r="B46" s="70">
        <v>36</v>
      </c>
      <c r="C46" s="61">
        <v>8</v>
      </c>
      <c r="D46" s="233" t="s">
        <v>510</v>
      </c>
      <c r="E46" s="233" t="s">
        <v>506</v>
      </c>
      <c r="F46" s="158">
        <v>3.2199074074074074E-2</v>
      </c>
      <c r="G46" s="233" t="s">
        <v>919</v>
      </c>
      <c r="H46" s="56">
        <v>46</v>
      </c>
      <c r="I46" s="232" t="s">
        <v>921</v>
      </c>
      <c r="J46" s="233" t="s">
        <v>58</v>
      </c>
      <c r="K46" s="233" t="s">
        <v>918</v>
      </c>
      <c r="L46" s="233" t="s">
        <v>240</v>
      </c>
      <c r="M46" s="233" t="s">
        <v>776</v>
      </c>
      <c r="N46" s="233" t="s">
        <v>917</v>
      </c>
      <c r="O46" s="232" t="s">
        <v>920</v>
      </c>
    </row>
    <row r="47" spans="2:15" x14ac:dyDescent="0.3">
      <c r="B47" s="70">
        <v>37</v>
      </c>
      <c r="C47" s="61">
        <v>8</v>
      </c>
      <c r="D47" s="233" t="s">
        <v>560</v>
      </c>
      <c r="E47" s="233" t="s">
        <v>561</v>
      </c>
      <c r="F47" s="158">
        <v>3.4560185185185187E-2</v>
      </c>
      <c r="G47" s="233" t="s">
        <v>925</v>
      </c>
      <c r="H47" s="56">
        <v>46</v>
      </c>
      <c r="I47" s="232" t="s">
        <v>927</v>
      </c>
      <c r="J47" s="233" t="s">
        <v>4</v>
      </c>
      <c r="K47" s="233" t="s">
        <v>924</v>
      </c>
      <c r="L47" s="233" t="s">
        <v>239</v>
      </c>
      <c r="M47" s="233" t="s">
        <v>922</v>
      </c>
      <c r="N47" s="233" t="s">
        <v>923</v>
      </c>
      <c r="O47" s="232" t="s">
        <v>926</v>
      </c>
    </row>
    <row r="48" spans="2:15" x14ac:dyDescent="0.3">
      <c r="B48" s="70">
        <v>38</v>
      </c>
      <c r="C48" s="61">
        <v>8</v>
      </c>
      <c r="D48" s="233" t="s">
        <v>558</v>
      </c>
      <c r="E48" s="233" t="s">
        <v>563</v>
      </c>
      <c r="F48" s="158">
        <v>4.6504629629629625E-2</v>
      </c>
      <c r="G48" s="233" t="s">
        <v>215</v>
      </c>
      <c r="H48" s="56">
        <v>68</v>
      </c>
      <c r="I48" s="232" t="s">
        <v>233</v>
      </c>
      <c r="J48" s="233" t="s">
        <v>58</v>
      </c>
      <c r="K48" s="233" t="s">
        <v>928</v>
      </c>
      <c r="L48" s="233" t="s">
        <v>238</v>
      </c>
      <c r="M48" s="233" t="s">
        <v>776</v>
      </c>
      <c r="N48" s="233" t="s">
        <v>828</v>
      </c>
      <c r="O48" s="232" t="s">
        <v>929</v>
      </c>
    </row>
    <row r="49" spans="2:15" x14ac:dyDescent="0.3">
      <c r="B49" s="70">
        <v>39</v>
      </c>
      <c r="C49" s="61">
        <v>8</v>
      </c>
      <c r="D49" s="233" t="s">
        <v>564</v>
      </c>
      <c r="E49" s="233" t="s">
        <v>557</v>
      </c>
      <c r="F49" s="158">
        <v>4.4826388888888895E-2</v>
      </c>
      <c r="G49" s="233" t="s">
        <v>933</v>
      </c>
      <c r="H49" s="56">
        <v>53</v>
      </c>
      <c r="I49" s="232" t="s">
        <v>935</v>
      </c>
      <c r="J49" s="233" t="s">
        <v>4</v>
      </c>
      <c r="K49" s="233" t="s">
        <v>932</v>
      </c>
      <c r="L49" s="233" t="s">
        <v>930</v>
      </c>
      <c r="M49" s="233" t="s">
        <v>931</v>
      </c>
      <c r="N49" s="233" t="s">
        <v>252</v>
      </c>
      <c r="O49" s="232" t="s">
        <v>934</v>
      </c>
    </row>
    <row r="50" spans="2:15" x14ac:dyDescent="0.3">
      <c r="B50" s="70">
        <v>40</v>
      </c>
      <c r="C50" s="61">
        <v>8</v>
      </c>
      <c r="D50" s="233" t="s">
        <v>559</v>
      </c>
      <c r="E50" s="233" t="s">
        <v>562</v>
      </c>
      <c r="F50" s="158">
        <v>4.4224537037037041E-2</v>
      </c>
      <c r="G50" s="233" t="s">
        <v>938</v>
      </c>
      <c r="H50" s="56">
        <v>66</v>
      </c>
      <c r="I50" s="232" t="s">
        <v>940</v>
      </c>
      <c r="J50" s="233" t="s">
        <v>3</v>
      </c>
      <c r="K50" s="233" t="s">
        <v>937</v>
      </c>
      <c r="L50" s="233" t="s">
        <v>239</v>
      </c>
      <c r="M50" s="233" t="s">
        <v>781</v>
      </c>
      <c r="N50" s="233" t="s">
        <v>936</v>
      </c>
      <c r="O50" s="232" t="s">
        <v>939</v>
      </c>
    </row>
    <row r="51" spans="2:15" x14ac:dyDescent="0.3">
      <c r="B51" s="70">
        <v>41</v>
      </c>
      <c r="C51" s="61">
        <v>9</v>
      </c>
      <c r="D51" s="233" t="s">
        <v>562</v>
      </c>
      <c r="E51" s="233" t="s">
        <v>510</v>
      </c>
      <c r="F51" s="158">
        <v>3.0254629629629631E-2</v>
      </c>
      <c r="G51" s="233" t="s">
        <v>944</v>
      </c>
      <c r="H51" s="56">
        <v>41</v>
      </c>
      <c r="I51" s="232" t="s">
        <v>946</v>
      </c>
      <c r="J51" s="233" t="s">
        <v>3</v>
      </c>
      <c r="K51" s="233" t="s">
        <v>943</v>
      </c>
      <c r="L51" s="233" t="s">
        <v>239</v>
      </c>
      <c r="M51" s="233" t="s">
        <v>941</v>
      </c>
      <c r="N51" s="233" t="s">
        <v>942</v>
      </c>
      <c r="O51" s="232" t="s">
        <v>945</v>
      </c>
    </row>
    <row r="52" spans="2:15" x14ac:dyDescent="0.3">
      <c r="B52" s="70">
        <v>42</v>
      </c>
      <c r="C52" s="61">
        <v>9</v>
      </c>
      <c r="D52" s="233" t="s">
        <v>557</v>
      </c>
      <c r="E52" s="233" t="s">
        <v>559</v>
      </c>
      <c r="F52" s="158">
        <v>4.5115740740740741E-2</v>
      </c>
      <c r="G52" s="233" t="s">
        <v>298</v>
      </c>
      <c r="H52" s="56">
        <v>72</v>
      </c>
      <c r="I52" s="232" t="s">
        <v>950</v>
      </c>
      <c r="J52" s="233" t="s">
        <v>58</v>
      </c>
      <c r="K52" s="233" t="s">
        <v>948</v>
      </c>
      <c r="L52" s="233" t="s">
        <v>240</v>
      </c>
      <c r="M52" s="233" t="s">
        <v>947</v>
      </c>
      <c r="N52" s="233" t="s">
        <v>776</v>
      </c>
      <c r="O52" s="232" t="s">
        <v>949</v>
      </c>
    </row>
    <row r="53" spans="2:15" x14ac:dyDescent="0.3">
      <c r="B53" s="70">
        <v>43</v>
      </c>
      <c r="C53" s="61">
        <v>9</v>
      </c>
      <c r="D53" s="233" t="s">
        <v>563</v>
      </c>
      <c r="E53" s="233" t="s">
        <v>564</v>
      </c>
      <c r="F53" s="158">
        <v>4.0173611111111111E-2</v>
      </c>
      <c r="G53" s="233" t="s">
        <v>216</v>
      </c>
      <c r="H53" s="56">
        <v>48</v>
      </c>
      <c r="I53" s="232" t="s">
        <v>269</v>
      </c>
      <c r="J53" s="233" t="s">
        <v>58</v>
      </c>
      <c r="K53" s="233" t="s">
        <v>951</v>
      </c>
      <c r="L53" s="233" t="s">
        <v>238</v>
      </c>
      <c r="M53" s="233" t="s">
        <v>776</v>
      </c>
      <c r="N53" s="233" t="s">
        <v>776</v>
      </c>
      <c r="O53" s="232" t="s">
        <v>952</v>
      </c>
    </row>
    <row r="54" spans="2:15" x14ac:dyDescent="0.3">
      <c r="B54" s="70">
        <v>44</v>
      </c>
      <c r="C54" s="61">
        <v>9</v>
      </c>
      <c r="D54" s="233" t="s">
        <v>561</v>
      </c>
      <c r="E54" s="233" t="s">
        <v>558</v>
      </c>
      <c r="F54" s="158">
        <v>4.4212962962962961E-2</v>
      </c>
      <c r="G54" s="233" t="s">
        <v>938</v>
      </c>
      <c r="H54" s="56">
        <v>64</v>
      </c>
      <c r="I54" s="232" t="s">
        <v>940</v>
      </c>
      <c r="J54" s="233" t="s">
        <v>58</v>
      </c>
      <c r="K54" s="233" t="s">
        <v>953</v>
      </c>
      <c r="L54" s="233" t="s">
        <v>240</v>
      </c>
      <c r="M54" s="233" t="s">
        <v>776</v>
      </c>
      <c r="N54" s="233" t="s">
        <v>776</v>
      </c>
      <c r="O54" s="232" t="s">
        <v>954</v>
      </c>
    </row>
    <row r="55" spans="2:15" x14ac:dyDescent="0.3">
      <c r="B55" s="70">
        <v>45</v>
      </c>
      <c r="C55" s="61">
        <v>9</v>
      </c>
      <c r="D55" s="233" t="s">
        <v>506</v>
      </c>
      <c r="E55" s="233" t="s">
        <v>560</v>
      </c>
      <c r="F55" s="158">
        <v>3.3506944444444443E-2</v>
      </c>
      <c r="G55" s="233" t="s">
        <v>956</v>
      </c>
      <c r="H55" s="56">
        <v>49</v>
      </c>
      <c r="I55" s="232" t="s">
        <v>958</v>
      </c>
      <c r="J55" s="233" t="s">
        <v>58</v>
      </c>
      <c r="K55" s="233" t="s">
        <v>955</v>
      </c>
      <c r="L55" s="233" t="s">
        <v>238</v>
      </c>
      <c r="M55" s="233" t="s">
        <v>800</v>
      </c>
      <c r="N55" s="233" t="s">
        <v>776</v>
      </c>
      <c r="O55" s="232" t="s">
        <v>957</v>
      </c>
    </row>
    <row r="56" spans="2:15" x14ac:dyDescent="0.3">
      <c r="B56" s="70">
        <v>46</v>
      </c>
      <c r="C56" s="61">
        <v>10</v>
      </c>
      <c r="D56" s="233" t="s">
        <v>510</v>
      </c>
      <c r="E56" s="233" t="s">
        <v>560</v>
      </c>
      <c r="F56" s="158">
        <v>4.1631944444444451E-2</v>
      </c>
      <c r="G56" s="233" t="s">
        <v>768</v>
      </c>
      <c r="H56" s="56">
        <v>64</v>
      </c>
      <c r="I56" s="232" t="s">
        <v>770</v>
      </c>
      <c r="J56" s="233" t="s">
        <v>4</v>
      </c>
      <c r="K56" s="233" t="s">
        <v>961</v>
      </c>
      <c r="L56" s="233" t="s">
        <v>239</v>
      </c>
      <c r="M56" s="233" t="s">
        <v>959</v>
      </c>
      <c r="N56" s="233" t="s">
        <v>960</v>
      </c>
      <c r="O56" s="232" t="s">
        <v>962</v>
      </c>
    </row>
    <row r="57" spans="2:15" x14ac:dyDescent="0.3">
      <c r="B57" s="70">
        <v>47</v>
      </c>
      <c r="C57" s="61">
        <v>10</v>
      </c>
      <c r="D57" s="233" t="s">
        <v>506</v>
      </c>
      <c r="E57" s="233" t="s">
        <v>558</v>
      </c>
      <c r="F57" s="158">
        <v>4.6782407407407411E-2</v>
      </c>
      <c r="G57" s="233" t="s">
        <v>773</v>
      </c>
      <c r="H57" s="56">
        <v>84</v>
      </c>
      <c r="I57" s="232" t="s">
        <v>775</v>
      </c>
      <c r="J57" s="233" t="s">
        <v>58</v>
      </c>
      <c r="K57" s="233" t="s">
        <v>963</v>
      </c>
      <c r="L57" s="233" t="s">
        <v>238</v>
      </c>
      <c r="M57" s="233" t="s">
        <v>800</v>
      </c>
      <c r="N57" s="233" t="s">
        <v>776</v>
      </c>
      <c r="O57" s="232" t="s">
        <v>964</v>
      </c>
    </row>
    <row r="58" spans="2:15" x14ac:dyDescent="0.3">
      <c r="B58" s="70">
        <v>48</v>
      </c>
      <c r="C58" s="61">
        <v>10</v>
      </c>
      <c r="D58" s="233" t="s">
        <v>561</v>
      </c>
      <c r="E58" s="233" t="s">
        <v>564</v>
      </c>
      <c r="F58" s="158">
        <v>4.6238425925925926E-2</v>
      </c>
      <c r="G58" s="233" t="s">
        <v>778</v>
      </c>
      <c r="H58" s="56">
        <v>65</v>
      </c>
      <c r="I58" s="232" t="s">
        <v>780</v>
      </c>
      <c r="J58" s="233" t="s">
        <v>58</v>
      </c>
      <c r="K58" s="233" t="s">
        <v>965</v>
      </c>
      <c r="L58" s="233" t="s">
        <v>240</v>
      </c>
      <c r="M58" s="233" t="s">
        <v>776</v>
      </c>
      <c r="N58" s="233" t="s">
        <v>776</v>
      </c>
      <c r="O58" s="232" t="s">
        <v>966</v>
      </c>
    </row>
    <row r="59" spans="2:15" x14ac:dyDescent="0.3">
      <c r="B59" s="70">
        <v>49</v>
      </c>
      <c r="C59" s="61">
        <v>10</v>
      </c>
      <c r="D59" s="233" t="s">
        <v>563</v>
      </c>
      <c r="E59" s="233" t="s">
        <v>559</v>
      </c>
      <c r="F59" s="158">
        <v>3.951388888888889E-2</v>
      </c>
      <c r="G59" s="233" t="s">
        <v>594</v>
      </c>
      <c r="H59" s="56">
        <v>57</v>
      </c>
      <c r="I59" s="232" t="s">
        <v>625</v>
      </c>
      <c r="J59" s="233" t="s">
        <v>58</v>
      </c>
      <c r="K59" s="233" t="s">
        <v>968</v>
      </c>
      <c r="L59" s="233" t="s">
        <v>238</v>
      </c>
      <c r="M59" s="233" t="s">
        <v>828</v>
      </c>
      <c r="N59" s="233" t="s">
        <v>967</v>
      </c>
      <c r="O59" s="232" t="s">
        <v>969</v>
      </c>
    </row>
    <row r="60" spans="2:15" x14ac:dyDescent="0.3">
      <c r="B60" s="70">
        <v>50</v>
      </c>
      <c r="C60" s="61">
        <v>10</v>
      </c>
      <c r="D60" s="233" t="s">
        <v>557</v>
      </c>
      <c r="E60" s="233" t="s">
        <v>562</v>
      </c>
      <c r="F60" s="158">
        <v>4.7997685185185185E-2</v>
      </c>
      <c r="G60" s="233" t="s">
        <v>787</v>
      </c>
      <c r="H60" s="56">
        <v>70</v>
      </c>
      <c r="I60" s="232" t="s">
        <v>789</v>
      </c>
      <c r="J60" s="233" t="s">
        <v>3</v>
      </c>
      <c r="K60" s="233" t="s">
        <v>972</v>
      </c>
      <c r="L60" s="233" t="s">
        <v>239</v>
      </c>
      <c r="M60" s="233" t="s">
        <v>970</v>
      </c>
      <c r="N60" s="233" t="s">
        <v>971</v>
      </c>
      <c r="O60" s="232" t="s">
        <v>973</v>
      </c>
    </row>
    <row r="61" spans="2:15" x14ac:dyDescent="0.3">
      <c r="B61" s="70">
        <v>51</v>
      </c>
      <c r="C61" s="61">
        <v>11</v>
      </c>
      <c r="D61" s="233" t="s">
        <v>557</v>
      </c>
      <c r="E61" s="233" t="s">
        <v>510</v>
      </c>
      <c r="F61" s="158">
        <v>4.2766203703703702E-2</v>
      </c>
      <c r="G61" s="233" t="s">
        <v>596</v>
      </c>
      <c r="H61" s="56">
        <v>50</v>
      </c>
      <c r="I61" s="232" t="s">
        <v>629</v>
      </c>
      <c r="J61" s="233" t="s">
        <v>58</v>
      </c>
      <c r="K61" s="233" t="s">
        <v>975</v>
      </c>
      <c r="L61" s="233" t="s">
        <v>240</v>
      </c>
      <c r="M61" s="233" t="s">
        <v>974</v>
      </c>
      <c r="N61" s="233" t="s">
        <v>776</v>
      </c>
      <c r="O61" s="232" t="s">
        <v>976</v>
      </c>
    </row>
    <row r="62" spans="2:15" x14ac:dyDescent="0.3">
      <c r="B62" s="70">
        <v>52</v>
      </c>
      <c r="C62" s="61">
        <v>11</v>
      </c>
      <c r="D62" s="233" t="s">
        <v>562</v>
      </c>
      <c r="E62" s="233" t="s">
        <v>563</v>
      </c>
      <c r="F62" s="158">
        <v>3.3506944444444443E-2</v>
      </c>
      <c r="G62" s="233" t="s">
        <v>795</v>
      </c>
      <c r="H62" s="56">
        <v>42</v>
      </c>
      <c r="I62" s="232" t="s">
        <v>797</v>
      </c>
      <c r="J62" s="233" t="s">
        <v>58</v>
      </c>
      <c r="K62" s="233" t="s">
        <v>977</v>
      </c>
      <c r="L62" s="233" t="s">
        <v>238</v>
      </c>
      <c r="M62" s="233" t="s">
        <v>776</v>
      </c>
      <c r="N62" s="233" t="s">
        <v>947</v>
      </c>
      <c r="O62" s="232" t="s">
        <v>978</v>
      </c>
    </row>
    <row r="63" spans="2:15" x14ac:dyDescent="0.3">
      <c r="B63" s="70">
        <v>53</v>
      </c>
      <c r="C63" s="61">
        <v>11</v>
      </c>
      <c r="D63" s="233" t="s">
        <v>559</v>
      </c>
      <c r="E63" s="233" t="s">
        <v>561</v>
      </c>
      <c r="F63" s="158">
        <v>3.0995370370370371E-2</v>
      </c>
      <c r="G63" s="233" t="s">
        <v>768</v>
      </c>
      <c r="H63" s="56">
        <v>38</v>
      </c>
      <c r="I63" s="232" t="s">
        <v>770</v>
      </c>
      <c r="J63" s="233" t="s">
        <v>58</v>
      </c>
      <c r="K63" s="233" t="s">
        <v>979</v>
      </c>
      <c r="L63" s="233" t="s">
        <v>238</v>
      </c>
      <c r="M63" s="233" t="s">
        <v>776</v>
      </c>
      <c r="N63" s="233" t="s">
        <v>776</v>
      </c>
      <c r="O63" s="232" t="s">
        <v>980</v>
      </c>
    </row>
    <row r="64" spans="2:15" x14ac:dyDescent="0.3">
      <c r="B64" s="70">
        <v>54</v>
      </c>
      <c r="C64" s="61">
        <v>11</v>
      </c>
      <c r="D64" s="233" t="s">
        <v>564</v>
      </c>
      <c r="E64" s="233" t="s">
        <v>506</v>
      </c>
      <c r="F64" s="158">
        <v>4.1770833333333333E-2</v>
      </c>
      <c r="G64" s="233" t="s">
        <v>603</v>
      </c>
      <c r="H64" s="56">
        <v>56</v>
      </c>
      <c r="I64" s="232" t="s">
        <v>641</v>
      </c>
      <c r="J64" s="233" t="s">
        <v>4</v>
      </c>
      <c r="K64" s="233" t="s">
        <v>981</v>
      </c>
      <c r="L64" s="233" t="s">
        <v>239</v>
      </c>
      <c r="M64" s="233" t="s">
        <v>483</v>
      </c>
      <c r="N64" s="233" t="s">
        <v>256</v>
      </c>
      <c r="O64" s="232" t="s">
        <v>982</v>
      </c>
    </row>
    <row r="65" spans="2:15" x14ac:dyDescent="0.3">
      <c r="B65" s="70">
        <v>55</v>
      </c>
      <c r="C65" s="61">
        <v>11</v>
      </c>
      <c r="D65" s="233" t="s">
        <v>558</v>
      </c>
      <c r="E65" s="233" t="s">
        <v>560</v>
      </c>
      <c r="F65" s="158">
        <v>3.4212962962962966E-2</v>
      </c>
      <c r="G65" s="233" t="s">
        <v>604</v>
      </c>
      <c r="H65" s="56">
        <v>46</v>
      </c>
      <c r="I65" s="232" t="s">
        <v>642</v>
      </c>
      <c r="J65" s="233" t="s">
        <v>58</v>
      </c>
      <c r="K65" s="233" t="s">
        <v>983</v>
      </c>
      <c r="L65" s="233" t="s">
        <v>238</v>
      </c>
      <c r="M65" s="233" t="s">
        <v>776</v>
      </c>
      <c r="N65" s="233" t="s">
        <v>776</v>
      </c>
      <c r="O65" s="232" t="s">
        <v>984</v>
      </c>
    </row>
    <row r="66" spans="2:15" x14ac:dyDescent="0.3">
      <c r="B66" s="70">
        <v>56</v>
      </c>
      <c r="C66" s="61">
        <v>12</v>
      </c>
      <c r="D66" s="233" t="s">
        <v>510</v>
      </c>
      <c r="E66" s="233" t="s">
        <v>558</v>
      </c>
      <c r="F66" s="158">
        <v>4.6793981481481478E-2</v>
      </c>
      <c r="G66" s="233" t="s">
        <v>809</v>
      </c>
      <c r="H66" s="56">
        <v>64</v>
      </c>
      <c r="I66" s="232" t="s">
        <v>811</v>
      </c>
      <c r="J66" s="233" t="s">
        <v>4</v>
      </c>
      <c r="K66" s="233" t="s">
        <v>987</v>
      </c>
      <c r="L66" s="233" t="s">
        <v>239</v>
      </c>
      <c r="M66" s="233" t="s">
        <v>985</v>
      </c>
      <c r="N66" s="233" t="s">
        <v>986</v>
      </c>
      <c r="O66" s="232" t="s">
        <v>988</v>
      </c>
    </row>
    <row r="67" spans="2:15" x14ac:dyDescent="0.3">
      <c r="B67" s="70">
        <v>57</v>
      </c>
      <c r="C67" s="61">
        <v>12</v>
      </c>
      <c r="D67" s="233" t="s">
        <v>560</v>
      </c>
      <c r="E67" s="233" t="s">
        <v>564</v>
      </c>
      <c r="F67" s="158">
        <v>3.3981481481481481E-2</v>
      </c>
      <c r="G67" s="233" t="s">
        <v>773</v>
      </c>
      <c r="H67" s="56">
        <v>42</v>
      </c>
      <c r="I67" s="232" t="s">
        <v>814</v>
      </c>
      <c r="J67" s="233" t="s">
        <v>58</v>
      </c>
      <c r="K67" s="233" t="s">
        <v>989</v>
      </c>
      <c r="L67" s="233" t="s">
        <v>237</v>
      </c>
      <c r="M67" s="233" t="s">
        <v>776</v>
      </c>
      <c r="N67" s="233" t="s">
        <v>776</v>
      </c>
      <c r="O67" s="232" t="s">
        <v>990</v>
      </c>
    </row>
    <row r="68" spans="2:15" x14ac:dyDescent="0.3">
      <c r="B68" s="70">
        <v>58</v>
      </c>
      <c r="C68" s="61">
        <v>12</v>
      </c>
      <c r="D68" s="233" t="s">
        <v>506</v>
      </c>
      <c r="E68" s="233" t="s">
        <v>559</v>
      </c>
      <c r="F68" s="158">
        <v>3.7037037037037042E-2</v>
      </c>
      <c r="G68" s="233" t="s">
        <v>817</v>
      </c>
      <c r="H68" s="56">
        <v>50</v>
      </c>
      <c r="I68" s="232" t="s">
        <v>908</v>
      </c>
      <c r="J68" s="233" t="s">
        <v>4</v>
      </c>
      <c r="K68" s="233" t="s">
        <v>993</v>
      </c>
      <c r="L68" s="233" t="s">
        <v>239</v>
      </c>
      <c r="M68" s="233" t="s">
        <v>991</v>
      </c>
      <c r="N68" s="233" t="s">
        <v>992</v>
      </c>
      <c r="O68" s="232" t="s">
        <v>994</v>
      </c>
    </row>
    <row r="69" spans="2:15" x14ac:dyDescent="0.3">
      <c r="B69" s="70">
        <v>59</v>
      </c>
      <c r="C69" s="61">
        <v>12</v>
      </c>
      <c r="D69" s="233" t="s">
        <v>561</v>
      </c>
      <c r="E69" s="233" t="s">
        <v>562</v>
      </c>
      <c r="F69" s="158">
        <v>5.62037037037037E-2</v>
      </c>
      <c r="G69" s="233" t="s">
        <v>821</v>
      </c>
      <c r="H69" s="56">
        <v>132</v>
      </c>
      <c r="I69" s="232" t="s">
        <v>823</v>
      </c>
      <c r="J69" s="233" t="s">
        <v>3</v>
      </c>
      <c r="K69" s="233" t="s">
        <v>997</v>
      </c>
      <c r="L69" s="233" t="s">
        <v>239</v>
      </c>
      <c r="M69" s="233" t="s">
        <v>995</v>
      </c>
      <c r="N69" s="233" t="s">
        <v>996</v>
      </c>
      <c r="O69" s="232" t="s">
        <v>998</v>
      </c>
    </row>
    <row r="70" spans="2:15" x14ac:dyDescent="0.3">
      <c r="B70" s="70">
        <v>60</v>
      </c>
      <c r="C70" s="61">
        <v>12</v>
      </c>
      <c r="D70" s="233" t="s">
        <v>563</v>
      </c>
      <c r="E70" s="233" t="s">
        <v>557</v>
      </c>
      <c r="F70" s="158">
        <v>4.1701388888888885E-2</v>
      </c>
      <c r="G70" s="233" t="s">
        <v>263</v>
      </c>
      <c r="H70" s="56">
        <v>52</v>
      </c>
      <c r="I70" s="232" t="s">
        <v>268</v>
      </c>
      <c r="J70" s="233" t="s">
        <v>58</v>
      </c>
      <c r="K70" s="233" t="s">
        <v>1000</v>
      </c>
      <c r="L70" s="233" t="s">
        <v>240</v>
      </c>
      <c r="M70" s="233" t="s">
        <v>828</v>
      </c>
      <c r="N70" s="233" t="s">
        <v>999</v>
      </c>
      <c r="O70" s="232" t="s">
        <v>1001</v>
      </c>
    </row>
    <row r="71" spans="2:15" x14ac:dyDescent="0.3">
      <c r="B71" s="70">
        <v>61</v>
      </c>
      <c r="C71" s="61">
        <v>13</v>
      </c>
      <c r="D71" s="233" t="s">
        <v>563</v>
      </c>
      <c r="E71" s="233" t="s">
        <v>510</v>
      </c>
      <c r="F71" s="158">
        <v>4.6168981481481484E-2</v>
      </c>
      <c r="G71" s="233" t="s">
        <v>778</v>
      </c>
      <c r="H71" s="56">
        <v>63</v>
      </c>
      <c r="I71" s="232" t="s">
        <v>780</v>
      </c>
      <c r="J71" s="233" t="s">
        <v>4</v>
      </c>
      <c r="K71" s="233" t="s">
        <v>1003</v>
      </c>
      <c r="L71" s="233" t="s">
        <v>240</v>
      </c>
      <c r="M71" s="233" t="s">
        <v>1002</v>
      </c>
      <c r="N71" s="233" t="s">
        <v>790</v>
      </c>
      <c r="O71" s="232" t="s">
        <v>1004</v>
      </c>
    </row>
    <row r="72" spans="2:15" x14ac:dyDescent="0.3">
      <c r="B72" s="70">
        <v>62</v>
      </c>
      <c r="C72" s="61">
        <v>13</v>
      </c>
      <c r="D72" s="233" t="s">
        <v>557</v>
      </c>
      <c r="E72" s="233" t="s">
        <v>561</v>
      </c>
      <c r="F72" s="158">
        <v>4.4652777777777784E-2</v>
      </c>
      <c r="G72" s="233" t="s">
        <v>834</v>
      </c>
      <c r="H72" s="56">
        <v>55</v>
      </c>
      <c r="I72" s="232" t="s">
        <v>836</v>
      </c>
      <c r="J72" s="233" t="s">
        <v>3</v>
      </c>
      <c r="K72" s="233" t="s">
        <v>1007</v>
      </c>
      <c r="L72" s="233" t="s">
        <v>239</v>
      </c>
      <c r="M72" s="233" t="s">
        <v>1005</v>
      </c>
      <c r="N72" s="233" t="s">
        <v>1006</v>
      </c>
      <c r="O72" s="232" t="s">
        <v>1008</v>
      </c>
    </row>
    <row r="73" spans="2:15" x14ac:dyDescent="0.3">
      <c r="B73" s="70">
        <v>63</v>
      </c>
      <c r="C73" s="61">
        <v>13</v>
      </c>
      <c r="D73" s="233" t="s">
        <v>562</v>
      </c>
      <c r="E73" s="233" t="s">
        <v>506</v>
      </c>
      <c r="F73" s="158">
        <v>3.5509259259259261E-2</v>
      </c>
      <c r="G73" s="233" t="s">
        <v>838</v>
      </c>
      <c r="H73" s="56">
        <v>52</v>
      </c>
      <c r="I73" s="232" t="s">
        <v>1013</v>
      </c>
      <c r="J73" s="233" t="s">
        <v>3</v>
      </c>
      <c r="K73" s="233" t="s">
        <v>1011</v>
      </c>
      <c r="L73" s="233" t="s">
        <v>240</v>
      </c>
      <c r="M73" s="233" t="s">
        <v>1009</v>
      </c>
      <c r="N73" s="233" t="s">
        <v>1010</v>
      </c>
      <c r="O73" s="232" t="s">
        <v>1012</v>
      </c>
    </row>
    <row r="74" spans="2:15" x14ac:dyDescent="0.3">
      <c r="B74" s="70">
        <v>64</v>
      </c>
      <c r="C74" s="61">
        <v>13</v>
      </c>
      <c r="D74" s="233" t="s">
        <v>559</v>
      </c>
      <c r="E74" s="233" t="s">
        <v>560</v>
      </c>
      <c r="F74" s="158">
        <v>4.1863425925925929E-2</v>
      </c>
      <c r="G74" s="233" t="s">
        <v>842</v>
      </c>
      <c r="H74" s="56">
        <v>64</v>
      </c>
      <c r="I74" s="232" t="s">
        <v>844</v>
      </c>
      <c r="J74" s="233" t="s">
        <v>3</v>
      </c>
      <c r="K74" s="233" t="s">
        <v>1015</v>
      </c>
      <c r="L74" s="233" t="s">
        <v>239</v>
      </c>
      <c r="M74" s="233" t="s">
        <v>781</v>
      </c>
      <c r="N74" s="233" t="s">
        <v>1014</v>
      </c>
      <c r="O74" s="232" t="s">
        <v>1016</v>
      </c>
    </row>
    <row r="75" spans="2:15" x14ac:dyDescent="0.3">
      <c r="B75" s="70">
        <v>65</v>
      </c>
      <c r="C75" s="61">
        <v>13</v>
      </c>
      <c r="D75" s="233" t="s">
        <v>564</v>
      </c>
      <c r="E75" s="233" t="s">
        <v>558</v>
      </c>
      <c r="F75" s="158">
        <v>4.3645833333333335E-2</v>
      </c>
      <c r="G75" s="233" t="s">
        <v>809</v>
      </c>
      <c r="H75" s="56">
        <v>69</v>
      </c>
      <c r="I75" s="232" t="s">
        <v>848</v>
      </c>
      <c r="J75" s="233" t="s">
        <v>58</v>
      </c>
      <c r="K75" s="233" t="s">
        <v>1017</v>
      </c>
      <c r="L75" s="233" t="s">
        <v>237</v>
      </c>
      <c r="M75" s="233" t="s">
        <v>776</v>
      </c>
      <c r="N75" s="233" t="s">
        <v>776</v>
      </c>
      <c r="O75" s="232" t="s">
        <v>1018</v>
      </c>
    </row>
    <row r="76" spans="2:15" x14ac:dyDescent="0.3">
      <c r="B76" s="70">
        <v>66</v>
      </c>
      <c r="C76" s="61">
        <v>14</v>
      </c>
      <c r="D76" s="233" t="s">
        <v>510</v>
      </c>
      <c r="E76" s="233" t="s">
        <v>564</v>
      </c>
      <c r="F76" s="158">
        <v>4.2106481481481488E-2</v>
      </c>
      <c r="G76" s="233" t="s">
        <v>851</v>
      </c>
      <c r="H76" s="56">
        <v>47</v>
      </c>
      <c r="I76" s="232" t="s">
        <v>853</v>
      </c>
      <c r="J76" s="233" t="s">
        <v>58</v>
      </c>
      <c r="K76" s="233" t="s">
        <v>1019</v>
      </c>
      <c r="L76" s="233" t="s">
        <v>238</v>
      </c>
      <c r="M76" s="233" t="s">
        <v>776</v>
      </c>
      <c r="N76" s="233" t="s">
        <v>776</v>
      </c>
      <c r="O76" s="232" t="s">
        <v>1020</v>
      </c>
    </row>
    <row r="77" spans="2:15" x14ac:dyDescent="0.3">
      <c r="B77" s="70">
        <v>67</v>
      </c>
      <c r="C77" s="61">
        <v>14</v>
      </c>
      <c r="D77" s="233" t="s">
        <v>558</v>
      </c>
      <c r="E77" s="233" t="s">
        <v>559</v>
      </c>
      <c r="F77" s="158">
        <v>3.6597222222222225E-2</v>
      </c>
      <c r="G77" s="233" t="s">
        <v>1023</v>
      </c>
      <c r="H77" s="56">
        <v>49</v>
      </c>
      <c r="I77" s="232" t="s">
        <v>1025</v>
      </c>
      <c r="J77" s="233" t="s">
        <v>58</v>
      </c>
      <c r="K77" s="233" t="s">
        <v>1022</v>
      </c>
      <c r="L77" s="233" t="s">
        <v>238</v>
      </c>
      <c r="M77" s="233" t="s">
        <v>776</v>
      </c>
      <c r="N77" s="233" t="s">
        <v>1021</v>
      </c>
      <c r="O77" s="232" t="s">
        <v>1024</v>
      </c>
    </row>
    <row r="78" spans="2:15" x14ac:dyDescent="0.3">
      <c r="B78" s="70">
        <v>68</v>
      </c>
      <c r="C78" s="61">
        <v>14</v>
      </c>
      <c r="D78" s="233" t="s">
        <v>560</v>
      </c>
      <c r="E78" s="233" t="s">
        <v>562</v>
      </c>
      <c r="F78" s="158">
        <v>4.0868055555555553E-2</v>
      </c>
      <c r="G78" s="233" t="s">
        <v>778</v>
      </c>
      <c r="H78" s="56">
        <v>66</v>
      </c>
      <c r="I78" s="232" t="s">
        <v>780</v>
      </c>
      <c r="J78" s="233" t="s">
        <v>58</v>
      </c>
      <c r="K78" s="233" t="s">
        <v>1026</v>
      </c>
      <c r="L78" s="233" t="s">
        <v>238</v>
      </c>
      <c r="M78" s="233" t="s">
        <v>776</v>
      </c>
      <c r="N78" s="233" t="s">
        <v>776</v>
      </c>
      <c r="O78" s="232" t="s">
        <v>1027</v>
      </c>
    </row>
    <row r="79" spans="2:15" x14ac:dyDescent="0.3">
      <c r="B79" s="70">
        <v>69</v>
      </c>
      <c r="C79" s="61">
        <v>14</v>
      </c>
      <c r="D79" s="233" t="s">
        <v>506</v>
      </c>
      <c r="E79" s="233" t="s">
        <v>557</v>
      </c>
      <c r="F79" s="158">
        <v>4.1990740740740745E-2</v>
      </c>
      <c r="G79" s="233" t="s">
        <v>864</v>
      </c>
      <c r="H79" s="56">
        <v>61</v>
      </c>
      <c r="I79" s="232" t="s">
        <v>866</v>
      </c>
      <c r="J79" s="233" t="s">
        <v>4</v>
      </c>
      <c r="K79" s="233" t="s">
        <v>1030</v>
      </c>
      <c r="L79" s="233" t="s">
        <v>240</v>
      </c>
      <c r="M79" s="233" t="s">
        <v>1028</v>
      </c>
      <c r="N79" s="233" t="s">
        <v>1029</v>
      </c>
      <c r="O79" s="232" t="s">
        <v>1031</v>
      </c>
    </row>
    <row r="80" spans="2:15" x14ac:dyDescent="0.3">
      <c r="B80" s="70">
        <v>70</v>
      </c>
      <c r="C80" s="61">
        <v>14</v>
      </c>
      <c r="D80" s="233" t="s">
        <v>561</v>
      </c>
      <c r="E80" s="233" t="s">
        <v>563</v>
      </c>
      <c r="F80" s="158">
        <v>3.9722222222222221E-2</v>
      </c>
      <c r="G80" s="233" t="s">
        <v>869</v>
      </c>
      <c r="H80" s="56">
        <v>51</v>
      </c>
      <c r="I80" s="232" t="s">
        <v>871</v>
      </c>
      <c r="J80" s="233" t="s">
        <v>4</v>
      </c>
      <c r="K80" s="233" t="s">
        <v>1034</v>
      </c>
      <c r="L80" s="233" t="s">
        <v>239</v>
      </c>
      <c r="M80" s="233" t="s">
        <v>1032</v>
      </c>
      <c r="N80" s="233" t="s">
        <v>1033</v>
      </c>
      <c r="O80" s="232" t="s">
        <v>1035</v>
      </c>
    </row>
    <row r="81" spans="2:15" x14ac:dyDescent="0.3">
      <c r="B81" s="70">
        <v>71</v>
      </c>
      <c r="C81" s="61">
        <v>15</v>
      </c>
      <c r="D81" s="233" t="s">
        <v>561</v>
      </c>
      <c r="E81" s="233" t="s">
        <v>510</v>
      </c>
      <c r="F81" s="158">
        <v>4.4305555555555549E-2</v>
      </c>
      <c r="G81" s="233" t="s">
        <v>875</v>
      </c>
      <c r="H81" s="56">
        <v>71</v>
      </c>
      <c r="I81" s="232" t="s">
        <v>877</v>
      </c>
      <c r="J81" s="233" t="s">
        <v>58</v>
      </c>
      <c r="K81" s="233" t="s">
        <v>1036</v>
      </c>
      <c r="L81" s="233" t="s">
        <v>240</v>
      </c>
      <c r="M81" s="233" t="s">
        <v>776</v>
      </c>
      <c r="N81" s="233" t="s">
        <v>776</v>
      </c>
      <c r="O81" s="232" t="s">
        <v>1037</v>
      </c>
    </row>
    <row r="82" spans="2:15" x14ac:dyDescent="0.3">
      <c r="B82" s="70">
        <v>72</v>
      </c>
      <c r="C82" s="61">
        <v>15</v>
      </c>
      <c r="D82" s="233" t="s">
        <v>563</v>
      </c>
      <c r="E82" s="233" t="s">
        <v>506</v>
      </c>
      <c r="F82" s="158">
        <v>4.1354166666666664E-2</v>
      </c>
      <c r="G82" s="233" t="s">
        <v>773</v>
      </c>
      <c r="H82" s="56">
        <v>62</v>
      </c>
      <c r="I82" s="232" t="s">
        <v>775</v>
      </c>
      <c r="J82" s="233" t="s">
        <v>58</v>
      </c>
      <c r="K82" s="233" t="s">
        <v>1039</v>
      </c>
      <c r="L82" s="233" t="s">
        <v>240</v>
      </c>
      <c r="M82" s="233" t="s">
        <v>776</v>
      </c>
      <c r="N82" s="233" t="s">
        <v>1038</v>
      </c>
      <c r="O82" s="232" t="s">
        <v>1040</v>
      </c>
    </row>
    <row r="83" spans="2:15" x14ac:dyDescent="0.3">
      <c r="B83" s="70">
        <v>73</v>
      </c>
      <c r="C83" s="61">
        <v>15</v>
      </c>
      <c r="D83" s="233" t="s">
        <v>557</v>
      </c>
      <c r="E83" s="233" t="s">
        <v>560</v>
      </c>
      <c r="F83" s="158">
        <v>4.3194444444444445E-2</v>
      </c>
      <c r="G83" s="233" t="s">
        <v>883</v>
      </c>
      <c r="H83" s="56">
        <v>60</v>
      </c>
      <c r="I83" s="232" t="s">
        <v>885</v>
      </c>
      <c r="J83" s="233" t="s">
        <v>58</v>
      </c>
      <c r="K83" s="233" t="s">
        <v>1042</v>
      </c>
      <c r="L83" s="233" t="s">
        <v>240</v>
      </c>
      <c r="M83" s="233" t="s">
        <v>1041</v>
      </c>
      <c r="N83" s="233" t="s">
        <v>776</v>
      </c>
      <c r="O83" s="232" t="s">
        <v>1043</v>
      </c>
    </row>
    <row r="84" spans="2:15" x14ac:dyDescent="0.3">
      <c r="B84" s="70">
        <v>74</v>
      </c>
      <c r="C84" s="61">
        <v>15</v>
      </c>
      <c r="D84" s="233" t="s">
        <v>562</v>
      </c>
      <c r="E84" s="233" t="s">
        <v>558</v>
      </c>
      <c r="F84" s="158">
        <v>2.8136574074074074E-2</v>
      </c>
      <c r="G84" s="233" t="s">
        <v>581</v>
      </c>
      <c r="H84" s="56">
        <v>35</v>
      </c>
      <c r="I84" s="232" t="s">
        <v>890</v>
      </c>
      <c r="J84" s="233" t="s">
        <v>58</v>
      </c>
      <c r="K84" s="233" t="s">
        <v>1044</v>
      </c>
      <c r="L84" s="233" t="s">
        <v>237</v>
      </c>
      <c r="M84" s="233" t="s">
        <v>776</v>
      </c>
      <c r="N84" s="233" t="s">
        <v>776</v>
      </c>
      <c r="O84" s="232" t="s">
        <v>1045</v>
      </c>
    </row>
    <row r="85" spans="2:15" x14ac:dyDescent="0.3">
      <c r="B85" s="70">
        <v>75</v>
      </c>
      <c r="C85" s="61">
        <v>15</v>
      </c>
      <c r="D85" s="233" t="s">
        <v>559</v>
      </c>
      <c r="E85" s="233" t="s">
        <v>564</v>
      </c>
      <c r="F85" s="158">
        <v>3.4884259259259261E-2</v>
      </c>
      <c r="G85" s="233" t="s">
        <v>893</v>
      </c>
      <c r="H85" s="56">
        <v>45</v>
      </c>
      <c r="I85" s="232" t="s">
        <v>895</v>
      </c>
      <c r="J85" s="233" t="s">
        <v>58</v>
      </c>
      <c r="K85" s="233" t="s">
        <v>1046</v>
      </c>
      <c r="L85" s="233" t="s">
        <v>240</v>
      </c>
      <c r="M85" s="233" t="s">
        <v>776</v>
      </c>
      <c r="N85" s="233" t="s">
        <v>776</v>
      </c>
      <c r="O85" s="232" t="s">
        <v>1047</v>
      </c>
    </row>
    <row r="86" spans="2:15" x14ac:dyDescent="0.3">
      <c r="B86" s="70">
        <v>76</v>
      </c>
      <c r="C86" s="61">
        <v>16</v>
      </c>
      <c r="D86" s="233" t="s">
        <v>510</v>
      </c>
      <c r="E86" s="233" t="s">
        <v>559</v>
      </c>
      <c r="F86" s="158">
        <v>4.1504629629629627E-2</v>
      </c>
      <c r="G86" s="233" t="s">
        <v>1050</v>
      </c>
      <c r="H86" s="56">
        <v>61</v>
      </c>
      <c r="I86" s="232" t="s">
        <v>1052</v>
      </c>
      <c r="J86" s="233" t="s">
        <v>58</v>
      </c>
      <c r="K86" s="233" t="s">
        <v>1049</v>
      </c>
      <c r="L86" s="233" t="s">
        <v>237</v>
      </c>
      <c r="M86" s="233" t="s">
        <v>776</v>
      </c>
      <c r="N86" s="233" t="s">
        <v>1048</v>
      </c>
      <c r="O86" s="232" t="s">
        <v>1051</v>
      </c>
    </row>
    <row r="87" spans="2:15" x14ac:dyDescent="0.3">
      <c r="B87" s="70">
        <v>77</v>
      </c>
      <c r="C87" s="61">
        <v>16</v>
      </c>
      <c r="D87" s="233" t="s">
        <v>564</v>
      </c>
      <c r="E87" s="233" t="s">
        <v>562</v>
      </c>
      <c r="F87" s="158">
        <v>3.8321759259259257E-2</v>
      </c>
      <c r="G87" s="233" t="s">
        <v>1054</v>
      </c>
      <c r="H87" s="56">
        <v>52</v>
      </c>
      <c r="I87" s="232" t="s">
        <v>1056</v>
      </c>
      <c r="J87" s="233" t="s">
        <v>58</v>
      </c>
      <c r="K87" s="233" t="s">
        <v>1053</v>
      </c>
      <c r="L87" s="233" t="s">
        <v>238</v>
      </c>
      <c r="M87" s="233" t="s">
        <v>776</v>
      </c>
      <c r="N87" s="233" t="s">
        <v>776</v>
      </c>
      <c r="O87" s="232" t="s">
        <v>1055</v>
      </c>
    </row>
    <row r="88" spans="2:15" x14ac:dyDescent="0.3">
      <c r="B88" s="70">
        <v>78</v>
      </c>
      <c r="C88" s="61">
        <v>16</v>
      </c>
      <c r="D88" s="233" t="s">
        <v>558</v>
      </c>
      <c r="E88" s="233" t="s">
        <v>557</v>
      </c>
      <c r="F88" s="158">
        <v>4.02662037037037E-2</v>
      </c>
      <c r="G88" s="233" t="s">
        <v>817</v>
      </c>
      <c r="H88" s="56">
        <v>46</v>
      </c>
      <c r="I88" s="232" t="s">
        <v>908</v>
      </c>
      <c r="J88" s="233" t="s">
        <v>58</v>
      </c>
      <c r="K88" s="233" t="s">
        <v>1058</v>
      </c>
      <c r="L88" s="233" t="s">
        <v>240</v>
      </c>
      <c r="M88" s="233" t="s">
        <v>776</v>
      </c>
      <c r="N88" s="233" t="s">
        <v>1057</v>
      </c>
      <c r="O88" s="232" t="s">
        <v>1059</v>
      </c>
    </row>
    <row r="89" spans="2:15" x14ac:dyDescent="0.3">
      <c r="B89" s="70">
        <v>79</v>
      </c>
      <c r="C89" s="61">
        <v>16</v>
      </c>
      <c r="D89" s="233" t="s">
        <v>560</v>
      </c>
      <c r="E89" s="233" t="s">
        <v>563</v>
      </c>
      <c r="F89" s="158">
        <v>5.4756944444444448E-2</v>
      </c>
      <c r="G89" s="233" t="s">
        <v>910</v>
      </c>
      <c r="H89" s="56">
        <v>126</v>
      </c>
      <c r="I89" s="232" t="s">
        <v>1062</v>
      </c>
      <c r="J89" s="233" t="s">
        <v>58</v>
      </c>
      <c r="K89" s="233" t="s">
        <v>1060</v>
      </c>
      <c r="L89" s="233" t="s">
        <v>238</v>
      </c>
      <c r="M89" s="233" t="s">
        <v>776</v>
      </c>
      <c r="N89" s="233" t="s">
        <v>776</v>
      </c>
      <c r="O89" s="232" t="s">
        <v>1061</v>
      </c>
    </row>
    <row r="90" spans="2:15" x14ac:dyDescent="0.3">
      <c r="B90" s="70">
        <v>80</v>
      </c>
      <c r="C90" s="61">
        <v>16</v>
      </c>
      <c r="D90" s="233" t="s">
        <v>506</v>
      </c>
      <c r="E90" s="233" t="s">
        <v>561</v>
      </c>
      <c r="F90" s="158">
        <v>4.1643518518518517E-2</v>
      </c>
      <c r="G90" s="233" t="s">
        <v>838</v>
      </c>
      <c r="H90" s="56">
        <v>71</v>
      </c>
      <c r="I90" s="232" t="s">
        <v>840</v>
      </c>
      <c r="J90" s="233" t="s">
        <v>58</v>
      </c>
      <c r="K90" s="233" t="s">
        <v>1063</v>
      </c>
      <c r="L90" s="233" t="s">
        <v>238</v>
      </c>
      <c r="M90" s="233" t="s">
        <v>800</v>
      </c>
      <c r="N90" s="233" t="s">
        <v>776</v>
      </c>
      <c r="O90" s="232" t="s">
        <v>1064</v>
      </c>
    </row>
    <row r="91" spans="2:15" x14ac:dyDescent="0.3">
      <c r="B91" s="70">
        <v>81</v>
      </c>
      <c r="C91" s="61">
        <v>17</v>
      </c>
      <c r="D91" s="233" t="s">
        <v>506</v>
      </c>
      <c r="E91" s="233" t="s">
        <v>510</v>
      </c>
      <c r="F91" s="158">
        <v>4.2708333333333327E-2</v>
      </c>
      <c r="G91" s="233" t="s">
        <v>1066</v>
      </c>
      <c r="H91" s="56">
        <v>66</v>
      </c>
      <c r="I91" s="232" t="s">
        <v>1068</v>
      </c>
      <c r="J91" s="233" t="s">
        <v>58</v>
      </c>
      <c r="K91" s="233" t="s">
        <v>1065</v>
      </c>
      <c r="L91" s="233" t="s">
        <v>238</v>
      </c>
      <c r="M91" s="233" t="s">
        <v>800</v>
      </c>
      <c r="N91" s="233" t="s">
        <v>776</v>
      </c>
      <c r="O91" s="232" t="s">
        <v>1067</v>
      </c>
    </row>
    <row r="92" spans="2:15" x14ac:dyDescent="0.3">
      <c r="B92" s="70">
        <v>82</v>
      </c>
      <c r="C92" s="61">
        <v>17</v>
      </c>
      <c r="D92" s="233" t="s">
        <v>561</v>
      </c>
      <c r="E92" s="233" t="s">
        <v>560</v>
      </c>
      <c r="F92" s="158">
        <v>3.4837962962962959E-2</v>
      </c>
      <c r="G92" s="233" t="s">
        <v>265</v>
      </c>
      <c r="H92" s="56">
        <v>47</v>
      </c>
      <c r="I92" s="232" t="s">
        <v>1071</v>
      </c>
      <c r="J92" s="233" t="s">
        <v>58</v>
      </c>
      <c r="K92" s="233" t="s">
        <v>1069</v>
      </c>
      <c r="L92" s="233" t="s">
        <v>237</v>
      </c>
      <c r="M92" s="233" t="s">
        <v>776</v>
      </c>
      <c r="N92" s="233" t="s">
        <v>776</v>
      </c>
      <c r="O92" s="232" t="s">
        <v>1070</v>
      </c>
    </row>
    <row r="93" spans="2:15" x14ac:dyDescent="0.3">
      <c r="B93" s="70">
        <v>83</v>
      </c>
      <c r="C93" s="61">
        <v>17</v>
      </c>
      <c r="D93" s="233" t="s">
        <v>563</v>
      </c>
      <c r="E93" s="233" t="s">
        <v>558</v>
      </c>
      <c r="F93" s="158">
        <v>4.5752314814814815E-2</v>
      </c>
      <c r="G93" s="233" t="s">
        <v>215</v>
      </c>
      <c r="H93" s="56">
        <v>62</v>
      </c>
      <c r="I93" s="232" t="s">
        <v>233</v>
      </c>
      <c r="J93" s="233" t="s">
        <v>58</v>
      </c>
      <c r="K93" s="233" t="s">
        <v>1073</v>
      </c>
      <c r="L93" s="233" t="s">
        <v>240</v>
      </c>
      <c r="M93" s="233" t="s">
        <v>1072</v>
      </c>
      <c r="N93" s="233" t="s">
        <v>776</v>
      </c>
      <c r="O93" s="232" t="s">
        <v>1074</v>
      </c>
    </row>
    <row r="94" spans="2:15" x14ac:dyDescent="0.3">
      <c r="B94" s="70">
        <v>84</v>
      </c>
      <c r="C94" s="61">
        <v>17</v>
      </c>
      <c r="D94" s="233" t="s">
        <v>557</v>
      </c>
      <c r="E94" s="233" t="s">
        <v>564</v>
      </c>
      <c r="F94" s="158">
        <v>4.4340277777777777E-2</v>
      </c>
      <c r="G94" s="233" t="s">
        <v>933</v>
      </c>
      <c r="H94" s="56">
        <v>68</v>
      </c>
      <c r="I94" s="232" t="s">
        <v>935</v>
      </c>
      <c r="J94" s="233" t="s">
        <v>58</v>
      </c>
      <c r="K94" s="233" t="s">
        <v>1076</v>
      </c>
      <c r="L94" s="233" t="s">
        <v>240</v>
      </c>
      <c r="M94" s="233" t="s">
        <v>1075</v>
      </c>
      <c r="N94" s="233" t="s">
        <v>776</v>
      </c>
      <c r="O94" s="232" t="s">
        <v>1077</v>
      </c>
    </row>
    <row r="95" spans="2:15" x14ac:dyDescent="0.3">
      <c r="B95" s="70">
        <v>85</v>
      </c>
      <c r="C95" s="61">
        <v>17</v>
      </c>
      <c r="D95" s="233" t="s">
        <v>562</v>
      </c>
      <c r="E95" s="233" t="s">
        <v>559</v>
      </c>
      <c r="F95" s="158">
        <v>4.0150462962962964E-2</v>
      </c>
      <c r="G95" s="233" t="s">
        <v>938</v>
      </c>
      <c r="H95" s="56">
        <v>62</v>
      </c>
      <c r="I95" s="232" t="s">
        <v>940</v>
      </c>
      <c r="J95" s="233" t="s">
        <v>58</v>
      </c>
      <c r="K95" s="233" t="s">
        <v>1078</v>
      </c>
      <c r="L95" s="233" t="s">
        <v>237</v>
      </c>
      <c r="M95" s="233" t="s">
        <v>776</v>
      </c>
      <c r="N95" s="233" t="s">
        <v>776</v>
      </c>
      <c r="O95" s="232" t="s">
        <v>1079</v>
      </c>
    </row>
    <row r="96" spans="2:15" x14ac:dyDescent="0.3">
      <c r="B96" s="70">
        <v>86</v>
      </c>
      <c r="C96" s="61">
        <v>18</v>
      </c>
      <c r="D96" s="233" t="s">
        <v>510</v>
      </c>
      <c r="E96" s="233" t="s">
        <v>562</v>
      </c>
      <c r="F96" s="158">
        <v>4.024305555555556E-2</v>
      </c>
      <c r="G96" s="233" t="s">
        <v>944</v>
      </c>
      <c r="H96" s="56">
        <v>60</v>
      </c>
      <c r="I96" s="232" t="s">
        <v>946</v>
      </c>
      <c r="J96" s="233" t="s">
        <v>58</v>
      </c>
      <c r="K96" s="233" t="s">
        <v>1080</v>
      </c>
      <c r="L96" s="233" t="s">
        <v>237</v>
      </c>
      <c r="M96" s="233" t="s">
        <v>776</v>
      </c>
      <c r="N96" s="233" t="s">
        <v>776</v>
      </c>
      <c r="O96" s="232" t="s">
        <v>1081</v>
      </c>
    </row>
    <row r="97" spans="1:15" x14ac:dyDescent="0.3">
      <c r="B97" s="70">
        <v>87</v>
      </c>
      <c r="C97" s="61">
        <v>18</v>
      </c>
      <c r="D97" s="233" t="s">
        <v>559</v>
      </c>
      <c r="E97" s="233" t="s">
        <v>557</v>
      </c>
      <c r="F97" s="158">
        <v>4.3240740740740739E-2</v>
      </c>
      <c r="G97" s="233" t="s">
        <v>298</v>
      </c>
      <c r="H97" s="56">
        <v>60</v>
      </c>
      <c r="I97" s="232" t="s">
        <v>950</v>
      </c>
      <c r="J97" s="233" t="s">
        <v>3</v>
      </c>
      <c r="K97" s="233" t="s">
        <v>1083</v>
      </c>
      <c r="L97" s="233" t="s">
        <v>239</v>
      </c>
      <c r="M97" s="233" t="s">
        <v>781</v>
      </c>
      <c r="N97" s="233" t="s">
        <v>1082</v>
      </c>
      <c r="O97" s="232" t="s">
        <v>1084</v>
      </c>
    </row>
    <row r="98" spans="1:15" x14ac:dyDescent="0.3">
      <c r="B98" s="70">
        <v>88</v>
      </c>
      <c r="C98" s="61">
        <v>18</v>
      </c>
      <c r="D98" s="233" t="s">
        <v>564</v>
      </c>
      <c r="E98" s="233" t="s">
        <v>563</v>
      </c>
      <c r="F98" s="158">
        <v>4.5833333333333337E-2</v>
      </c>
      <c r="G98" s="233" t="s">
        <v>216</v>
      </c>
      <c r="H98" s="56">
        <v>60</v>
      </c>
      <c r="I98" s="232" t="s">
        <v>269</v>
      </c>
      <c r="J98" s="233" t="s">
        <v>3</v>
      </c>
      <c r="K98" s="233" t="s">
        <v>1087</v>
      </c>
      <c r="L98" s="233" t="s">
        <v>240</v>
      </c>
      <c r="M98" s="233" t="s">
        <v>1085</v>
      </c>
      <c r="N98" s="233" t="s">
        <v>1086</v>
      </c>
      <c r="O98" s="232" t="s">
        <v>1088</v>
      </c>
    </row>
    <row r="99" spans="1:15" x14ac:dyDescent="0.3">
      <c r="B99" s="70">
        <v>89</v>
      </c>
      <c r="C99" s="61">
        <v>18</v>
      </c>
      <c r="D99" s="233" t="s">
        <v>558</v>
      </c>
      <c r="E99" s="233" t="s">
        <v>561</v>
      </c>
      <c r="F99" s="158">
        <v>3.3298611111111112E-2</v>
      </c>
      <c r="G99" s="233" t="s">
        <v>1090</v>
      </c>
      <c r="H99" s="56">
        <v>42</v>
      </c>
      <c r="I99" s="232" t="s">
        <v>1092</v>
      </c>
      <c r="J99" s="233" t="s">
        <v>58</v>
      </c>
      <c r="K99" s="233" t="s">
        <v>1089</v>
      </c>
      <c r="L99" s="233" t="s">
        <v>238</v>
      </c>
      <c r="M99" s="233" t="s">
        <v>776</v>
      </c>
      <c r="N99" s="233" t="s">
        <v>776</v>
      </c>
      <c r="O99" s="232" t="s">
        <v>1091</v>
      </c>
    </row>
    <row r="100" spans="1:15" x14ac:dyDescent="0.3">
      <c r="B100" s="70">
        <v>90</v>
      </c>
      <c r="C100" s="61">
        <v>18</v>
      </c>
      <c r="D100" s="233" t="s">
        <v>560</v>
      </c>
      <c r="E100" s="233" t="s">
        <v>506</v>
      </c>
      <c r="F100" s="158">
        <v>4.3356481481481475E-2</v>
      </c>
      <c r="G100" s="283" t="s">
        <v>956</v>
      </c>
      <c r="H100" s="56">
        <v>62</v>
      </c>
      <c r="I100" t="s">
        <v>958</v>
      </c>
      <c r="J100" s="233" t="s">
        <v>3</v>
      </c>
      <c r="K100" s="233" t="s">
        <v>1093</v>
      </c>
      <c r="L100" s="233" t="s">
        <v>239</v>
      </c>
      <c r="M100" s="283">
        <v>988.63</v>
      </c>
      <c r="N100" s="283">
        <v>30.59</v>
      </c>
      <c r="O100" t="s">
        <v>1095</v>
      </c>
    </row>
    <row r="101" spans="1:15" s="159" customFormat="1" x14ac:dyDescent="0.3">
      <c r="A101" s="159" t="s">
        <v>261</v>
      </c>
      <c r="B101" s="159" t="s">
        <v>261</v>
      </c>
      <c r="C101" s="227" t="s">
        <v>261</v>
      </c>
      <c r="D101" s="159" t="s">
        <v>261</v>
      </c>
      <c r="E101" s="159" t="s">
        <v>261</v>
      </c>
      <c r="F101" s="159" t="s">
        <v>261</v>
      </c>
      <c r="G101" s="159" t="s">
        <v>261</v>
      </c>
      <c r="H101" s="159" t="s">
        <v>261</v>
      </c>
      <c r="I101" s="159" t="s">
        <v>261</v>
      </c>
      <c r="J101" s="159" t="s">
        <v>261</v>
      </c>
      <c r="K101" s="159" t="s">
        <v>261</v>
      </c>
      <c r="L101" s="159" t="s">
        <v>261</v>
      </c>
      <c r="M101" s="159" t="s">
        <v>261</v>
      </c>
      <c r="N101" s="159" t="s">
        <v>261</v>
      </c>
      <c r="O101" s="159" t="s">
        <v>261</v>
      </c>
    </row>
  </sheetData>
  <sortState ref="A11:O100">
    <sortCondition ref="B11:B100"/>
    <sortCondition ref="J11:J100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workbookViewId="0">
      <pane ySplit="10" topLeftCell="A11" activePane="bottomLeft" state="frozen"/>
      <selection pane="bottomLeft" activeCell="C23" sqref="C23"/>
    </sheetView>
  </sheetViews>
  <sheetFormatPr defaultRowHeight="14.4" x14ac:dyDescent="0.3"/>
  <cols>
    <col min="1" max="1" width="1.6640625" customWidth="1"/>
    <col min="2" max="2" width="3.6640625" style="70" customWidth="1"/>
    <col min="3" max="3" width="6.6640625" style="56" customWidth="1"/>
    <col min="4" max="5" width="20.6640625" style="56" customWidth="1"/>
    <col min="6" max="6" width="9.109375" style="56" hidden="1" customWidth="1"/>
    <col min="7" max="7" width="4.6640625" style="56" hidden="1" customWidth="1"/>
    <col min="8" max="8" width="9.109375" style="56" hidden="1" customWidth="1"/>
    <col min="9" max="9" width="50.6640625" hidden="1" customWidth="1"/>
    <col min="10" max="10" width="9.109375" style="56" customWidth="1"/>
    <col min="11" max="11" width="20.6640625" style="56" customWidth="1"/>
    <col min="12" max="12" width="18.6640625" style="56" customWidth="1"/>
    <col min="13" max="14" width="9.109375" style="56" customWidth="1"/>
  </cols>
  <sheetData>
    <row r="1" spans="1:14" ht="18" x14ac:dyDescent="0.3">
      <c r="A1" s="222" t="s">
        <v>1108</v>
      </c>
    </row>
    <row r="5" spans="1:14" x14ac:dyDescent="0.3">
      <c r="F5" s="56">
        <f>1.5+(H7*5/(90*3600))</f>
        <v>1.6587808641975308</v>
      </c>
    </row>
    <row r="6" spans="1:14" x14ac:dyDescent="0.3">
      <c r="F6" s="56">
        <f>1+(22*60+45)/3600</f>
        <v>1.3791666666666667</v>
      </c>
      <c r="H6" s="236">
        <f>H7/180</f>
        <v>57.161111111111111</v>
      </c>
    </row>
    <row r="7" spans="1:14" x14ac:dyDescent="0.3">
      <c r="F7" s="158">
        <f>SUM(F11:F100)/90</f>
        <v>5.7469650205761336E-2</v>
      </c>
      <c r="H7" s="56">
        <f>SUM(H11:H100)*2-45</f>
        <v>10289</v>
      </c>
    </row>
    <row r="9" spans="1:14" s="71" customFormat="1" x14ac:dyDescent="0.3">
      <c r="B9" s="72" t="s">
        <v>0</v>
      </c>
      <c r="C9" s="203" t="s">
        <v>262</v>
      </c>
      <c r="D9" s="203" t="s">
        <v>194</v>
      </c>
      <c r="E9" s="203" t="s">
        <v>193</v>
      </c>
      <c r="F9" s="203" t="s">
        <v>195</v>
      </c>
      <c r="G9" s="203" t="s">
        <v>196</v>
      </c>
      <c r="H9" s="203" t="s">
        <v>98</v>
      </c>
      <c r="I9" s="71" t="s">
        <v>197</v>
      </c>
      <c r="J9" s="203" t="s">
        <v>198</v>
      </c>
      <c r="K9" s="203" t="s">
        <v>199</v>
      </c>
      <c r="L9" s="203" t="s">
        <v>200</v>
      </c>
      <c r="M9" s="203" t="s">
        <v>278</v>
      </c>
      <c r="N9" s="203" t="s">
        <v>279</v>
      </c>
    </row>
    <row r="11" spans="1:14" x14ac:dyDescent="0.3">
      <c r="B11" s="70">
        <v>1</v>
      </c>
      <c r="C11" s="56">
        <v>1</v>
      </c>
      <c r="D11" s="56" t="s">
        <v>570</v>
      </c>
      <c r="E11" s="56" t="s">
        <v>558</v>
      </c>
      <c r="F11" s="158">
        <v>5.8391203703703702E-2</v>
      </c>
      <c r="G11" s="56" t="s">
        <v>216</v>
      </c>
      <c r="H11" s="56">
        <v>56</v>
      </c>
      <c r="I11" t="s">
        <v>1132</v>
      </c>
      <c r="J11" s="56" t="s">
        <v>58</v>
      </c>
      <c r="K11" s="56" t="s">
        <v>1166</v>
      </c>
      <c r="L11" s="56" t="s">
        <v>238</v>
      </c>
      <c r="M11" s="56">
        <v>0</v>
      </c>
      <c r="N11" s="56">
        <v>0</v>
      </c>
    </row>
    <row r="12" spans="1:14" x14ac:dyDescent="0.3">
      <c r="B12" s="70">
        <v>2</v>
      </c>
      <c r="C12" s="56">
        <v>1</v>
      </c>
      <c r="D12" s="56" t="s">
        <v>567</v>
      </c>
      <c r="E12" s="56" t="s">
        <v>557</v>
      </c>
      <c r="F12" s="158">
        <v>5.0601851851851849E-2</v>
      </c>
      <c r="G12" s="56" t="s">
        <v>804</v>
      </c>
      <c r="H12" s="56">
        <v>41</v>
      </c>
      <c r="I12" t="s">
        <v>1133</v>
      </c>
      <c r="J12" s="56" t="s">
        <v>58</v>
      </c>
      <c r="K12" s="56" t="s">
        <v>1167</v>
      </c>
      <c r="L12" s="56" t="s">
        <v>238</v>
      </c>
      <c r="M12" s="56">
        <v>0.01</v>
      </c>
      <c r="N12" s="56">
        <v>0</v>
      </c>
    </row>
    <row r="13" spans="1:14" x14ac:dyDescent="0.3">
      <c r="B13" s="70">
        <v>3</v>
      </c>
      <c r="C13" s="56">
        <v>1</v>
      </c>
      <c r="D13" s="56" t="s">
        <v>571</v>
      </c>
      <c r="E13" s="56" t="s">
        <v>572</v>
      </c>
      <c r="F13" s="158">
        <v>6.3368055555555566E-2</v>
      </c>
      <c r="G13" s="56" t="s">
        <v>214</v>
      </c>
      <c r="H13" s="56">
        <v>69</v>
      </c>
      <c r="I13" t="s">
        <v>1134</v>
      </c>
      <c r="J13" s="56" t="s">
        <v>58</v>
      </c>
      <c r="K13" s="56" t="s">
        <v>1168</v>
      </c>
      <c r="L13" s="56" t="s">
        <v>238</v>
      </c>
      <c r="M13" s="56">
        <v>0</v>
      </c>
      <c r="N13" s="56">
        <v>0</v>
      </c>
    </row>
    <row r="14" spans="1:14" x14ac:dyDescent="0.3">
      <c r="B14" s="70">
        <v>4</v>
      </c>
      <c r="C14" s="56">
        <v>1</v>
      </c>
      <c r="D14" s="56" t="s">
        <v>568</v>
      </c>
      <c r="E14" s="56" t="s">
        <v>569</v>
      </c>
      <c r="F14" s="158">
        <v>4.5057870370370373E-2</v>
      </c>
      <c r="G14" s="56" t="s">
        <v>1109</v>
      </c>
      <c r="H14" s="56">
        <v>40</v>
      </c>
      <c r="I14" t="s">
        <v>1135</v>
      </c>
      <c r="J14" s="56" t="s">
        <v>58</v>
      </c>
      <c r="K14" s="56" t="s">
        <v>1169</v>
      </c>
      <c r="L14" s="56" t="s">
        <v>238</v>
      </c>
      <c r="M14" s="56">
        <v>0</v>
      </c>
      <c r="N14" s="56">
        <v>0</v>
      </c>
    </row>
    <row r="15" spans="1:14" x14ac:dyDescent="0.3">
      <c r="B15" s="70">
        <v>5</v>
      </c>
      <c r="C15" s="56">
        <v>1</v>
      </c>
      <c r="D15" s="56" t="s">
        <v>573</v>
      </c>
      <c r="E15" s="56" t="s">
        <v>566</v>
      </c>
      <c r="F15" s="158">
        <v>6.5381944444444437E-2</v>
      </c>
      <c r="G15" s="56" t="s">
        <v>1110</v>
      </c>
      <c r="H15" s="56">
        <v>70</v>
      </c>
      <c r="I15" t="s">
        <v>1136</v>
      </c>
      <c r="J15" s="56" t="s">
        <v>4</v>
      </c>
      <c r="K15" s="56" t="s">
        <v>1170</v>
      </c>
      <c r="L15" s="56" t="s">
        <v>239</v>
      </c>
      <c r="M15" s="56">
        <v>-298.7</v>
      </c>
      <c r="N15" s="56" t="s">
        <v>1262</v>
      </c>
    </row>
    <row r="16" spans="1:14" x14ac:dyDescent="0.3">
      <c r="B16" s="70">
        <v>6</v>
      </c>
      <c r="C16" s="56">
        <v>2</v>
      </c>
      <c r="D16" s="56" t="s">
        <v>558</v>
      </c>
      <c r="E16" s="56" t="s">
        <v>566</v>
      </c>
      <c r="F16" s="158">
        <v>5.693287037037037E-2</v>
      </c>
      <c r="G16" s="56" t="s">
        <v>1111</v>
      </c>
      <c r="H16" s="56">
        <v>55</v>
      </c>
      <c r="I16" t="s">
        <v>1137</v>
      </c>
      <c r="J16" s="56" t="s">
        <v>58</v>
      </c>
      <c r="K16" s="56" t="s">
        <v>1171</v>
      </c>
      <c r="L16" s="56" t="s">
        <v>238</v>
      </c>
      <c r="M16" s="56">
        <v>0</v>
      </c>
      <c r="N16" s="56">
        <v>0</v>
      </c>
    </row>
    <row r="17" spans="2:14" x14ac:dyDescent="0.3">
      <c r="B17" s="70">
        <v>7</v>
      </c>
      <c r="C17" s="56">
        <v>2</v>
      </c>
      <c r="D17" s="56" t="s">
        <v>569</v>
      </c>
      <c r="E17" s="56" t="s">
        <v>573</v>
      </c>
      <c r="F17" s="158">
        <v>4.5196759259259256E-2</v>
      </c>
      <c r="G17" s="56" t="s">
        <v>1112</v>
      </c>
      <c r="H17" s="56">
        <v>41</v>
      </c>
      <c r="I17" t="s">
        <v>1138</v>
      </c>
      <c r="J17" s="56" t="s">
        <v>58</v>
      </c>
      <c r="K17" s="56" t="s">
        <v>1172</v>
      </c>
      <c r="L17" s="56" t="s">
        <v>237</v>
      </c>
      <c r="M17" s="56">
        <v>0</v>
      </c>
      <c r="N17" s="56">
        <v>0</v>
      </c>
    </row>
    <row r="18" spans="2:14" x14ac:dyDescent="0.3">
      <c r="B18" s="70">
        <v>8</v>
      </c>
      <c r="C18" s="56">
        <v>2</v>
      </c>
      <c r="D18" s="56" t="s">
        <v>572</v>
      </c>
      <c r="E18" s="56" t="s">
        <v>568</v>
      </c>
      <c r="F18" s="158">
        <v>5.4803240740740743E-2</v>
      </c>
      <c r="G18" s="56" t="s">
        <v>592</v>
      </c>
      <c r="H18" s="56">
        <v>45</v>
      </c>
      <c r="I18" t="s">
        <v>1139</v>
      </c>
      <c r="J18" s="56" t="s">
        <v>58</v>
      </c>
      <c r="K18" s="56" t="s">
        <v>1173</v>
      </c>
      <c r="L18" s="56" t="s">
        <v>237</v>
      </c>
      <c r="M18" s="56">
        <v>0</v>
      </c>
      <c r="N18" s="56">
        <v>0</v>
      </c>
    </row>
    <row r="19" spans="2:14" x14ac:dyDescent="0.3">
      <c r="B19" s="70">
        <v>9</v>
      </c>
      <c r="C19" s="56">
        <v>2</v>
      </c>
      <c r="D19" s="56" t="s">
        <v>557</v>
      </c>
      <c r="E19" s="56" t="s">
        <v>571</v>
      </c>
      <c r="F19" s="158">
        <v>5.5092592592592589E-2</v>
      </c>
      <c r="G19" s="56" t="s">
        <v>597</v>
      </c>
      <c r="H19" s="56">
        <v>44</v>
      </c>
      <c r="I19" t="s">
        <v>630</v>
      </c>
      <c r="J19" s="56" t="s">
        <v>58</v>
      </c>
      <c r="K19" s="56" t="s">
        <v>1174</v>
      </c>
      <c r="L19" s="56" t="s">
        <v>238</v>
      </c>
      <c r="M19" s="56">
        <v>0</v>
      </c>
      <c r="N19" s="56">
        <v>0</v>
      </c>
    </row>
    <row r="20" spans="2:14" x14ac:dyDescent="0.3">
      <c r="B20" s="70">
        <v>10</v>
      </c>
      <c r="C20" s="56">
        <v>2</v>
      </c>
      <c r="D20" s="56" t="s">
        <v>570</v>
      </c>
      <c r="E20" s="56" t="s">
        <v>567</v>
      </c>
      <c r="F20" s="158">
        <v>3.6701388888888888E-2</v>
      </c>
      <c r="G20" s="56" t="s">
        <v>1113</v>
      </c>
      <c r="H20" s="56">
        <v>38</v>
      </c>
      <c r="I20" t="s">
        <v>227</v>
      </c>
      <c r="J20" s="56" t="s">
        <v>58</v>
      </c>
      <c r="K20" s="56" t="s">
        <v>1175</v>
      </c>
      <c r="L20" s="56" t="s">
        <v>238</v>
      </c>
      <c r="M20" s="56">
        <v>-0.01</v>
      </c>
      <c r="N20" s="56">
        <v>-0.01</v>
      </c>
    </row>
    <row r="21" spans="2:14" x14ac:dyDescent="0.3">
      <c r="B21" s="70">
        <v>11</v>
      </c>
      <c r="C21" s="56">
        <v>3</v>
      </c>
      <c r="D21" s="56" t="s">
        <v>567</v>
      </c>
      <c r="E21" s="56" t="s">
        <v>558</v>
      </c>
      <c r="F21" s="158">
        <v>6.8877314814814808E-2</v>
      </c>
      <c r="G21" s="56" t="s">
        <v>1114</v>
      </c>
      <c r="H21" s="56">
        <v>67</v>
      </c>
      <c r="I21" t="s">
        <v>1140</v>
      </c>
      <c r="J21" s="56" t="s">
        <v>3</v>
      </c>
      <c r="K21" s="56" t="s">
        <v>1176</v>
      </c>
      <c r="L21" s="56" t="s">
        <v>239</v>
      </c>
      <c r="M21" s="56" t="s">
        <v>1256</v>
      </c>
      <c r="N21" s="56" t="s">
        <v>1263</v>
      </c>
    </row>
    <row r="22" spans="2:14" x14ac:dyDescent="0.3">
      <c r="B22" s="70">
        <v>12</v>
      </c>
      <c r="C22" s="56">
        <v>3</v>
      </c>
      <c r="D22" s="56" t="s">
        <v>571</v>
      </c>
      <c r="E22" s="56" t="s">
        <v>570</v>
      </c>
      <c r="F22" s="158">
        <v>5.7326388888888892E-2</v>
      </c>
      <c r="G22" s="56" t="s">
        <v>1115</v>
      </c>
      <c r="H22" s="56">
        <v>59</v>
      </c>
      <c r="I22" t="s">
        <v>1141</v>
      </c>
      <c r="J22" s="56" t="s">
        <v>58</v>
      </c>
      <c r="K22" s="56" t="s">
        <v>1177</v>
      </c>
      <c r="L22" s="56" t="s">
        <v>238</v>
      </c>
      <c r="M22" s="56">
        <v>0</v>
      </c>
      <c r="N22" s="56">
        <v>-0.02</v>
      </c>
    </row>
    <row r="23" spans="2:14" x14ac:dyDescent="0.3">
      <c r="B23" s="70">
        <v>13</v>
      </c>
      <c r="C23" s="56">
        <v>3</v>
      </c>
      <c r="D23" s="56" t="s">
        <v>568</v>
      </c>
      <c r="E23" s="56" t="s">
        <v>557</v>
      </c>
      <c r="F23" s="158">
        <v>6.1319444444444447E-2</v>
      </c>
      <c r="G23" s="56" t="s">
        <v>280</v>
      </c>
      <c r="H23" s="56">
        <v>52</v>
      </c>
      <c r="I23" t="s">
        <v>621</v>
      </c>
      <c r="J23" s="56" t="s">
        <v>58</v>
      </c>
      <c r="K23" s="56" t="s">
        <v>1178</v>
      </c>
      <c r="L23" s="56" t="s">
        <v>240</v>
      </c>
      <c r="M23" s="56">
        <v>0</v>
      </c>
      <c r="N23" s="56">
        <v>0</v>
      </c>
    </row>
    <row r="24" spans="2:14" x14ac:dyDescent="0.3">
      <c r="B24" s="70">
        <v>14</v>
      </c>
      <c r="C24" s="56">
        <v>3</v>
      </c>
      <c r="D24" s="56" t="s">
        <v>573</v>
      </c>
      <c r="E24" s="56" t="s">
        <v>572</v>
      </c>
      <c r="F24" s="158">
        <v>5.8136574074074077E-2</v>
      </c>
      <c r="G24" s="56" t="s">
        <v>1116</v>
      </c>
      <c r="H24" s="56">
        <v>52</v>
      </c>
      <c r="I24" t="s">
        <v>1142</v>
      </c>
      <c r="J24" s="56" t="s">
        <v>58</v>
      </c>
      <c r="K24" s="56" t="s">
        <v>1179</v>
      </c>
      <c r="L24" s="56" t="s">
        <v>240</v>
      </c>
      <c r="M24" s="56">
        <v>0</v>
      </c>
      <c r="N24" s="56">
        <v>0</v>
      </c>
    </row>
    <row r="25" spans="2:14" x14ac:dyDescent="0.3">
      <c r="B25" s="70">
        <v>15</v>
      </c>
      <c r="C25" s="56">
        <v>3</v>
      </c>
      <c r="D25" s="56" t="s">
        <v>566</v>
      </c>
      <c r="E25" s="56" t="s">
        <v>569</v>
      </c>
      <c r="F25" s="158">
        <v>4.943287037037037E-2</v>
      </c>
      <c r="G25" s="56" t="s">
        <v>1117</v>
      </c>
      <c r="H25" s="56">
        <v>52</v>
      </c>
      <c r="I25" t="s">
        <v>1143</v>
      </c>
      <c r="J25" s="56" t="s">
        <v>58</v>
      </c>
      <c r="K25" s="56" t="s">
        <v>1180</v>
      </c>
      <c r="L25" s="56" t="s">
        <v>237</v>
      </c>
      <c r="M25" s="56">
        <v>0</v>
      </c>
      <c r="N25" s="56">
        <v>0</v>
      </c>
    </row>
    <row r="26" spans="2:14" x14ac:dyDescent="0.3">
      <c r="B26" s="70">
        <v>16</v>
      </c>
      <c r="C26" s="56">
        <v>4</v>
      </c>
      <c r="D26" s="56" t="s">
        <v>558</v>
      </c>
      <c r="E26" s="56" t="s">
        <v>569</v>
      </c>
      <c r="F26" s="158">
        <v>6.8726851851851858E-2</v>
      </c>
      <c r="G26" s="56" t="s">
        <v>579</v>
      </c>
      <c r="H26" s="56">
        <v>70</v>
      </c>
      <c r="I26" t="s">
        <v>1144</v>
      </c>
      <c r="J26" s="56" t="s">
        <v>4</v>
      </c>
      <c r="K26" s="56" t="s">
        <v>1181</v>
      </c>
      <c r="L26" s="56" t="s">
        <v>239</v>
      </c>
      <c r="M26" s="56">
        <v>-20.6</v>
      </c>
      <c r="N26" s="56">
        <v>-19.52</v>
      </c>
    </row>
    <row r="27" spans="2:14" x14ac:dyDescent="0.3">
      <c r="B27" s="70">
        <v>17</v>
      </c>
      <c r="C27" s="56">
        <v>4</v>
      </c>
      <c r="D27" s="56" t="s">
        <v>572</v>
      </c>
      <c r="E27" s="56" t="s">
        <v>566</v>
      </c>
      <c r="F27" s="158">
        <v>3.667824074074074E-2</v>
      </c>
      <c r="G27" s="56" t="s">
        <v>280</v>
      </c>
      <c r="H27" s="56">
        <v>38</v>
      </c>
      <c r="I27" t="s">
        <v>1145</v>
      </c>
      <c r="J27" s="56" t="s">
        <v>58</v>
      </c>
      <c r="K27" s="56" t="s">
        <v>1182</v>
      </c>
      <c r="L27" s="56" t="s">
        <v>237</v>
      </c>
      <c r="M27" s="56">
        <v>0</v>
      </c>
      <c r="N27" s="56">
        <v>0</v>
      </c>
    </row>
    <row r="28" spans="2:14" x14ac:dyDescent="0.3">
      <c r="B28" s="70">
        <v>18</v>
      </c>
      <c r="C28" s="56">
        <v>4</v>
      </c>
      <c r="D28" s="56" t="s">
        <v>557</v>
      </c>
      <c r="E28" s="56" t="s">
        <v>573</v>
      </c>
      <c r="F28" s="158">
        <v>5.966435185185185E-2</v>
      </c>
      <c r="G28" s="56" t="s">
        <v>1118</v>
      </c>
      <c r="H28" s="56">
        <v>47</v>
      </c>
      <c r="I28" t="s">
        <v>1146</v>
      </c>
      <c r="J28" s="56" t="s">
        <v>58</v>
      </c>
      <c r="K28" s="56" t="s">
        <v>1183</v>
      </c>
      <c r="L28" s="56" t="s">
        <v>238</v>
      </c>
      <c r="M28" s="56">
        <v>0</v>
      </c>
      <c r="N28" s="56">
        <v>0</v>
      </c>
    </row>
    <row r="29" spans="2:14" x14ac:dyDescent="0.3">
      <c r="B29" s="70">
        <v>19</v>
      </c>
      <c r="C29" s="56">
        <v>4</v>
      </c>
      <c r="D29" s="56" t="s">
        <v>570</v>
      </c>
      <c r="E29" s="56" t="s">
        <v>568</v>
      </c>
      <c r="F29" s="158">
        <v>5.7997685185185187E-2</v>
      </c>
      <c r="G29" s="56" t="s">
        <v>1119</v>
      </c>
      <c r="H29" s="56">
        <v>49</v>
      </c>
      <c r="I29" t="s">
        <v>1147</v>
      </c>
      <c r="J29" s="56" t="s">
        <v>58</v>
      </c>
      <c r="K29" s="56" t="s">
        <v>1184</v>
      </c>
      <c r="L29" s="56" t="s">
        <v>237</v>
      </c>
      <c r="M29" s="56">
        <v>-0.08</v>
      </c>
      <c r="N29" s="56">
        <v>0</v>
      </c>
    </row>
    <row r="30" spans="2:14" x14ac:dyDescent="0.3">
      <c r="B30" s="70">
        <v>20</v>
      </c>
      <c r="C30" s="56">
        <v>4</v>
      </c>
      <c r="D30" s="56" t="s">
        <v>567</v>
      </c>
      <c r="E30" s="56" t="s">
        <v>571</v>
      </c>
      <c r="F30" s="158">
        <v>6.7164351851851864E-2</v>
      </c>
      <c r="G30" s="56" t="s">
        <v>1120</v>
      </c>
      <c r="H30" s="56">
        <v>78</v>
      </c>
      <c r="I30" t="s">
        <v>1148</v>
      </c>
      <c r="J30" s="56" t="s">
        <v>58</v>
      </c>
      <c r="K30" s="56" t="s">
        <v>1185</v>
      </c>
      <c r="L30" s="56" t="s">
        <v>238</v>
      </c>
      <c r="M30" s="56">
        <v>0.01</v>
      </c>
      <c r="N30" s="56">
        <v>0</v>
      </c>
    </row>
    <row r="31" spans="2:14" x14ac:dyDescent="0.3">
      <c r="B31" s="70">
        <v>21</v>
      </c>
      <c r="C31" s="56">
        <v>5</v>
      </c>
      <c r="D31" s="56" t="s">
        <v>571</v>
      </c>
      <c r="E31" s="56" t="s">
        <v>558</v>
      </c>
      <c r="F31" s="158">
        <v>6.3611111111111118E-2</v>
      </c>
      <c r="G31" s="56" t="s">
        <v>795</v>
      </c>
      <c r="H31" s="56">
        <v>67</v>
      </c>
      <c r="I31" t="s">
        <v>1149</v>
      </c>
      <c r="J31" s="56" t="s">
        <v>58</v>
      </c>
      <c r="K31" s="56" t="s">
        <v>1186</v>
      </c>
      <c r="L31" s="56" t="s">
        <v>240</v>
      </c>
      <c r="M31" s="56">
        <v>0</v>
      </c>
      <c r="N31" s="56">
        <v>0</v>
      </c>
    </row>
    <row r="32" spans="2:14" x14ac:dyDescent="0.3">
      <c r="B32" s="70">
        <v>22</v>
      </c>
      <c r="C32" s="56">
        <v>5</v>
      </c>
      <c r="D32" s="56" t="s">
        <v>568</v>
      </c>
      <c r="E32" s="56" t="s">
        <v>567</v>
      </c>
      <c r="F32" s="158">
        <v>5.8206018518518511E-2</v>
      </c>
      <c r="G32" s="56" t="s">
        <v>1121</v>
      </c>
      <c r="H32" s="56">
        <v>52</v>
      </c>
      <c r="I32" t="s">
        <v>1150</v>
      </c>
      <c r="J32" s="56" t="s">
        <v>58</v>
      </c>
      <c r="K32" s="56" t="s">
        <v>1187</v>
      </c>
      <c r="L32" s="56" t="s">
        <v>238</v>
      </c>
      <c r="M32" s="56">
        <v>0</v>
      </c>
      <c r="N32" s="56">
        <v>-0.01</v>
      </c>
    </row>
    <row r="33" spans="2:14" x14ac:dyDescent="0.3">
      <c r="B33" s="70">
        <v>23</v>
      </c>
      <c r="C33" s="56">
        <v>5</v>
      </c>
      <c r="D33" s="56" t="s">
        <v>573</v>
      </c>
      <c r="E33" s="56" t="s">
        <v>570</v>
      </c>
      <c r="F33" s="158">
        <v>4.7893518518518523E-2</v>
      </c>
      <c r="G33" s="56" t="s">
        <v>216</v>
      </c>
      <c r="H33" s="56">
        <v>37</v>
      </c>
      <c r="I33" t="s">
        <v>1151</v>
      </c>
      <c r="J33" s="56" t="s">
        <v>58</v>
      </c>
      <c r="K33" s="56" t="s">
        <v>1188</v>
      </c>
      <c r="L33" s="56" t="s">
        <v>238</v>
      </c>
      <c r="M33" s="56">
        <v>0</v>
      </c>
      <c r="N33" s="56">
        <v>-0.05</v>
      </c>
    </row>
    <row r="34" spans="2:14" x14ac:dyDescent="0.3">
      <c r="B34" s="70">
        <v>24</v>
      </c>
      <c r="C34" s="56">
        <v>5</v>
      </c>
      <c r="D34" s="56" t="s">
        <v>566</v>
      </c>
      <c r="E34" s="56" t="s">
        <v>557</v>
      </c>
      <c r="F34" s="158">
        <v>6.5625000000000003E-2</v>
      </c>
      <c r="G34" s="56" t="s">
        <v>1122</v>
      </c>
      <c r="H34" s="56">
        <v>60</v>
      </c>
      <c r="I34" t="s">
        <v>1152</v>
      </c>
      <c r="J34" s="56" t="s">
        <v>3</v>
      </c>
      <c r="K34" s="56" t="s">
        <v>1189</v>
      </c>
      <c r="L34" s="56" t="s">
        <v>239</v>
      </c>
      <c r="M34" s="56" t="s">
        <v>1257</v>
      </c>
      <c r="N34" s="56">
        <v>10.31</v>
      </c>
    </row>
    <row r="35" spans="2:14" x14ac:dyDescent="0.3">
      <c r="B35" s="70">
        <v>25</v>
      </c>
      <c r="C35" s="56">
        <v>5</v>
      </c>
      <c r="D35" s="56" t="s">
        <v>569</v>
      </c>
      <c r="E35" s="56" t="s">
        <v>572</v>
      </c>
      <c r="F35" s="158">
        <v>4.7662037037037037E-2</v>
      </c>
      <c r="G35" s="56" t="s">
        <v>778</v>
      </c>
      <c r="H35" s="56">
        <v>46</v>
      </c>
      <c r="I35" t="s">
        <v>1153</v>
      </c>
      <c r="J35" s="56" t="s">
        <v>58</v>
      </c>
      <c r="K35" s="56" t="s">
        <v>1190</v>
      </c>
      <c r="L35" s="56" t="s">
        <v>238</v>
      </c>
      <c r="M35" s="56">
        <v>0</v>
      </c>
      <c r="N35" s="56">
        <v>0</v>
      </c>
    </row>
    <row r="36" spans="2:14" x14ac:dyDescent="0.3">
      <c r="B36" s="70">
        <v>26</v>
      </c>
      <c r="C36" s="56">
        <v>6</v>
      </c>
      <c r="D36" s="56" t="s">
        <v>558</v>
      </c>
      <c r="E36" s="56" t="s">
        <v>572</v>
      </c>
      <c r="F36" s="158">
        <v>7.013888888888889E-2</v>
      </c>
      <c r="G36" s="56" t="s">
        <v>216</v>
      </c>
      <c r="H36" s="56">
        <v>88</v>
      </c>
      <c r="I36" t="s">
        <v>1132</v>
      </c>
      <c r="J36" s="56" t="s">
        <v>58</v>
      </c>
      <c r="K36" s="56" t="s">
        <v>1191</v>
      </c>
      <c r="L36" s="56" t="s">
        <v>238</v>
      </c>
      <c r="M36" s="56">
        <v>7.0000000000000007E-2</v>
      </c>
      <c r="N36" s="56">
        <v>0</v>
      </c>
    </row>
    <row r="37" spans="2:14" x14ac:dyDescent="0.3">
      <c r="B37" s="70">
        <v>27</v>
      </c>
      <c r="C37" s="56">
        <v>6</v>
      </c>
      <c r="D37" s="56" t="s">
        <v>557</v>
      </c>
      <c r="E37" s="56" t="s">
        <v>569</v>
      </c>
      <c r="F37" s="158">
        <v>6.3194444444444442E-2</v>
      </c>
      <c r="G37" s="56" t="s">
        <v>216</v>
      </c>
      <c r="H37" s="56">
        <v>47</v>
      </c>
      <c r="I37" t="s">
        <v>1151</v>
      </c>
      <c r="J37" s="56" t="s">
        <v>3</v>
      </c>
      <c r="K37" s="56" t="s">
        <v>1192</v>
      </c>
      <c r="L37" s="56" t="s">
        <v>239</v>
      </c>
      <c r="M37" s="56">
        <v>17.079999999999998</v>
      </c>
      <c r="N37" s="56">
        <v>25.53</v>
      </c>
    </row>
    <row r="38" spans="2:14" x14ac:dyDescent="0.3">
      <c r="B38" s="70">
        <v>28</v>
      </c>
      <c r="C38" s="56">
        <v>6</v>
      </c>
      <c r="D38" s="56" t="s">
        <v>570</v>
      </c>
      <c r="E38" s="56" t="s">
        <v>566</v>
      </c>
      <c r="F38" s="158">
        <v>1.3807870370370371E-2</v>
      </c>
      <c r="G38" s="56" t="s">
        <v>944</v>
      </c>
      <c r="H38" s="56">
        <v>17</v>
      </c>
      <c r="I38" t="s">
        <v>946</v>
      </c>
      <c r="J38" s="56" t="s">
        <v>58</v>
      </c>
      <c r="K38" s="56" t="s">
        <v>1193</v>
      </c>
      <c r="L38" s="56" t="s">
        <v>237</v>
      </c>
      <c r="M38" s="56">
        <v>-0.09</v>
      </c>
      <c r="N38" s="56">
        <v>0</v>
      </c>
    </row>
    <row r="39" spans="2:14" x14ac:dyDescent="0.3">
      <c r="B39" s="70">
        <v>29</v>
      </c>
      <c r="C39" s="56">
        <v>6</v>
      </c>
      <c r="D39" s="56" t="s">
        <v>567</v>
      </c>
      <c r="E39" s="56" t="s">
        <v>573</v>
      </c>
      <c r="F39" s="158">
        <v>4.9398148148148142E-2</v>
      </c>
      <c r="G39" s="56" t="s">
        <v>1123</v>
      </c>
      <c r="H39" s="56">
        <v>43</v>
      </c>
      <c r="I39" t="s">
        <v>1154</v>
      </c>
      <c r="J39" s="56" t="s">
        <v>58</v>
      </c>
      <c r="K39" s="56" t="s">
        <v>1194</v>
      </c>
      <c r="L39" s="56" t="s">
        <v>238</v>
      </c>
      <c r="M39" s="56">
        <v>0</v>
      </c>
      <c r="N39" s="56">
        <v>0</v>
      </c>
    </row>
    <row r="40" spans="2:14" x14ac:dyDescent="0.3">
      <c r="B40" s="70">
        <v>30</v>
      </c>
      <c r="C40" s="56">
        <v>6</v>
      </c>
      <c r="D40" s="56" t="s">
        <v>571</v>
      </c>
      <c r="E40" s="56" t="s">
        <v>568</v>
      </c>
      <c r="F40" s="158">
        <v>6.9560185185185183E-2</v>
      </c>
      <c r="G40" s="56" t="s">
        <v>1124</v>
      </c>
      <c r="H40" s="56">
        <v>70</v>
      </c>
      <c r="I40" t="s">
        <v>1155</v>
      </c>
      <c r="J40" s="56" t="s">
        <v>3</v>
      </c>
      <c r="K40" s="56" t="s">
        <v>1195</v>
      </c>
      <c r="L40" s="56" t="s">
        <v>239</v>
      </c>
      <c r="M40" s="56" t="s">
        <v>1258</v>
      </c>
      <c r="N40" s="56" t="s">
        <v>737</v>
      </c>
    </row>
    <row r="41" spans="2:14" x14ac:dyDescent="0.3">
      <c r="B41" s="70">
        <v>31</v>
      </c>
      <c r="C41" s="56">
        <v>7</v>
      </c>
      <c r="D41" s="56" t="s">
        <v>568</v>
      </c>
      <c r="E41" s="56" t="s">
        <v>558</v>
      </c>
      <c r="F41" s="158">
        <v>6.3136574074074081E-2</v>
      </c>
      <c r="G41" s="56" t="s">
        <v>599</v>
      </c>
      <c r="H41" s="56">
        <v>51</v>
      </c>
      <c r="I41" t="s">
        <v>1156</v>
      </c>
      <c r="J41" s="56" t="s">
        <v>3</v>
      </c>
      <c r="K41" s="56" t="s">
        <v>1196</v>
      </c>
      <c r="L41" s="56" t="s">
        <v>239</v>
      </c>
      <c r="M41" s="56" t="s">
        <v>1259</v>
      </c>
      <c r="N41" s="56">
        <v>12.95</v>
      </c>
    </row>
    <row r="42" spans="2:14" x14ac:dyDescent="0.3">
      <c r="B42" s="70">
        <v>32</v>
      </c>
      <c r="C42" s="56">
        <v>7</v>
      </c>
      <c r="D42" s="56" t="s">
        <v>573</v>
      </c>
      <c r="E42" s="56" t="s">
        <v>571</v>
      </c>
      <c r="F42" s="158">
        <v>4.5983796296296293E-2</v>
      </c>
      <c r="G42" s="56" t="s">
        <v>201</v>
      </c>
      <c r="H42" s="56">
        <v>43</v>
      </c>
      <c r="I42" t="s">
        <v>229</v>
      </c>
      <c r="J42" s="56" t="s">
        <v>58</v>
      </c>
      <c r="K42" s="56" t="s">
        <v>1197</v>
      </c>
      <c r="L42" s="56" t="s">
        <v>238</v>
      </c>
      <c r="M42" s="56">
        <v>0</v>
      </c>
      <c r="N42" s="56">
        <v>0</v>
      </c>
    </row>
    <row r="43" spans="2:14" x14ac:dyDescent="0.3">
      <c r="B43" s="70">
        <v>33</v>
      </c>
      <c r="C43" s="56">
        <v>7</v>
      </c>
      <c r="D43" s="56" t="s">
        <v>566</v>
      </c>
      <c r="E43" s="56" t="s">
        <v>567</v>
      </c>
      <c r="F43" s="158">
        <v>5.6805555555555554E-2</v>
      </c>
      <c r="G43" s="56" t="s">
        <v>216</v>
      </c>
      <c r="H43" s="56">
        <v>65</v>
      </c>
      <c r="I43" t="s">
        <v>1151</v>
      </c>
      <c r="J43" s="56" t="s">
        <v>58</v>
      </c>
      <c r="K43" s="56" t="s">
        <v>1198</v>
      </c>
      <c r="L43" s="56" t="s">
        <v>238</v>
      </c>
      <c r="M43" s="56">
        <v>0</v>
      </c>
      <c r="N43" s="56">
        <v>0</v>
      </c>
    </row>
    <row r="44" spans="2:14" x14ac:dyDescent="0.3">
      <c r="B44" s="70">
        <v>34</v>
      </c>
      <c r="C44" s="56">
        <v>7</v>
      </c>
      <c r="D44" s="56" t="s">
        <v>569</v>
      </c>
      <c r="E44" s="56" t="s">
        <v>570</v>
      </c>
      <c r="F44" s="158">
        <v>3.6377314814814814E-2</v>
      </c>
      <c r="G44" s="56" t="s">
        <v>1125</v>
      </c>
      <c r="H44" s="56">
        <v>38</v>
      </c>
      <c r="I44" t="s">
        <v>1157</v>
      </c>
      <c r="J44" s="56" t="s">
        <v>58</v>
      </c>
      <c r="K44" s="56" t="s">
        <v>1199</v>
      </c>
      <c r="L44" s="56" t="s">
        <v>238</v>
      </c>
      <c r="M44" s="56">
        <v>0</v>
      </c>
      <c r="N44" s="56">
        <v>-0.09</v>
      </c>
    </row>
    <row r="45" spans="2:14" x14ac:dyDescent="0.3">
      <c r="B45" s="70">
        <v>35</v>
      </c>
      <c r="C45" s="56">
        <v>7</v>
      </c>
      <c r="D45" s="56" t="s">
        <v>572</v>
      </c>
      <c r="E45" s="56" t="s">
        <v>557</v>
      </c>
      <c r="F45" s="158">
        <v>5.2696759259259263E-2</v>
      </c>
      <c r="G45" s="56" t="s">
        <v>365</v>
      </c>
      <c r="H45" s="56">
        <v>49</v>
      </c>
      <c r="I45" t="s">
        <v>1158</v>
      </c>
      <c r="J45" s="56" t="s">
        <v>58</v>
      </c>
      <c r="K45" s="56" t="s">
        <v>1200</v>
      </c>
      <c r="L45" s="56" t="s">
        <v>240</v>
      </c>
      <c r="M45" s="56">
        <v>0</v>
      </c>
      <c r="N45" s="56">
        <v>-0.75</v>
      </c>
    </row>
    <row r="46" spans="2:14" x14ac:dyDescent="0.3">
      <c r="B46" s="70">
        <v>36</v>
      </c>
      <c r="C46" s="56">
        <v>8</v>
      </c>
      <c r="D46" s="56" t="s">
        <v>558</v>
      </c>
      <c r="E46" s="56" t="s">
        <v>557</v>
      </c>
      <c r="F46" s="158">
        <v>6.6064814814814812E-2</v>
      </c>
      <c r="G46" s="56" t="s">
        <v>944</v>
      </c>
      <c r="H46" s="56">
        <v>59</v>
      </c>
      <c r="I46" t="s">
        <v>946</v>
      </c>
      <c r="J46" s="56" t="s">
        <v>3</v>
      </c>
      <c r="K46" s="56" t="s">
        <v>1201</v>
      </c>
      <c r="L46" s="56" t="s">
        <v>239</v>
      </c>
      <c r="M46" s="56" t="s">
        <v>886</v>
      </c>
      <c r="N46" s="56">
        <v>14.3</v>
      </c>
    </row>
    <row r="47" spans="2:14" x14ac:dyDescent="0.3">
      <c r="B47" s="70">
        <v>37</v>
      </c>
      <c r="C47" s="56">
        <v>8</v>
      </c>
      <c r="D47" s="56" t="s">
        <v>570</v>
      </c>
      <c r="E47" s="56" t="s">
        <v>572</v>
      </c>
      <c r="F47" s="158">
        <v>6.9849537037037043E-2</v>
      </c>
      <c r="G47" s="56" t="s">
        <v>1126</v>
      </c>
      <c r="H47" s="56">
        <v>96</v>
      </c>
      <c r="I47" t="s">
        <v>1159</v>
      </c>
      <c r="J47" s="56" t="s">
        <v>58</v>
      </c>
      <c r="K47" s="56" t="s">
        <v>1202</v>
      </c>
      <c r="L47" s="56" t="s">
        <v>238</v>
      </c>
      <c r="M47" s="56">
        <v>0.06</v>
      </c>
      <c r="N47" s="56">
        <v>0</v>
      </c>
    </row>
    <row r="48" spans="2:14" x14ac:dyDescent="0.3">
      <c r="B48" s="70">
        <v>38</v>
      </c>
      <c r="C48" s="56">
        <v>8</v>
      </c>
      <c r="D48" s="56" t="s">
        <v>567</v>
      </c>
      <c r="E48" s="56" t="s">
        <v>569</v>
      </c>
      <c r="F48" s="158">
        <v>4.6990740740740743E-2</v>
      </c>
      <c r="G48" s="56" t="s">
        <v>1127</v>
      </c>
      <c r="H48" s="56">
        <v>51</v>
      </c>
      <c r="I48" t="s">
        <v>1160</v>
      </c>
      <c r="J48" s="56" t="s">
        <v>58</v>
      </c>
      <c r="K48" s="56" t="s">
        <v>1203</v>
      </c>
      <c r="L48" s="56" t="s">
        <v>238</v>
      </c>
      <c r="M48" s="56">
        <v>0.01</v>
      </c>
      <c r="N48" s="56">
        <v>0</v>
      </c>
    </row>
    <row r="49" spans="2:14" x14ac:dyDescent="0.3">
      <c r="B49" s="70">
        <v>39</v>
      </c>
      <c r="C49" s="56">
        <v>8</v>
      </c>
      <c r="D49" s="56" t="s">
        <v>571</v>
      </c>
      <c r="E49" s="56" t="s">
        <v>566</v>
      </c>
      <c r="F49" s="158">
        <v>4.0543981481481479E-2</v>
      </c>
      <c r="G49" s="56" t="s">
        <v>875</v>
      </c>
      <c r="H49" s="56">
        <v>34</v>
      </c>
      <c r="I49" t="s">
        <v>877</v>
      </c>
      <c r="J49" s="56" t="s">
        <v>58</v>
      </c>
      <c r="K49" s="56" t="s">
        <v>1204</v>
      </c>
      <c r="L49" s="56" t="s">
        <v>237</v>
      </c>
      <c r="M49" s="56">
        <v>0</v>
      </c>
      <c r="N49" s="56">
        <v>0</v>
      </c>
    </row>
    <row r="50" spans="2:14" x14ac:dyDescent="0.3">
      <c r="B50" s="70">
        <v>40</v>
      </c>
      <c r="C50" s="56">
        <v>8</v>
      </c>
      <c r="D50" s="56" t="s">
        <v>568</v>
      </c>
      <c r="E50" s="56" t="s">
        <v>573</v>
      </c>
      <c r="F50" s="158">
        <v>7.2997685185185179E-2</v>
      </c>
      <c r="G50" s="56" t="s">
        <v>1128</v>
      </c>
      <c r="H50" s="56">
        <v>94</v>
      </c>
      <c r="I50" t="s">
        <v>1161</v>
      </c>
      <c r="J50" s="56" t="s">
        <v>3</v>
      </c>
      <c r="K50" s="56" t="s">
        <v>1205</v>
      </c>
      <c r="L50" s="56" t="s">
        <v>239</v>
      </c>
      <c r="M50" s="56" t="s">
        <v>1260</v>
      </c>
      <c r="N50" s="56">
        <v>15.72</v>
      </c>
    </row>
    <row r="51" spans="2:14" x14ac:dyDescent="0.3">
      <c r="B51" s="70">
        <v>41</v>
      </c>
      <c r="C51" s="56">
        <v>9</v>
      </c>
      <c r="D51" s="56" t="s">
        <v>573</v>
      </c>
      <c r="E51" s="56" t="s">
        <v>558</v>
      </c>
      <c r="F51" s="158">
        <v>6.5694444444444444E-2</v>
      </c>
      <c r="G51" s="56" t="s">
        <v>1129</v>
      </c>
      <c r="H51" s="56">
        <v>66</v>
      </c>
      <c r="I51" t="s">
        <v>1162</v>
      </c>
      <c r="J51" s="56" t="s">
        <v>58</v>
      </c>
      <c r="K51" s="56" t="s">
        <v>1206</v>
      </c>
      <c r="L51" s="56" t="s">
        <v>240</v>
      </c>
      <c r="M51" s="56">
        <v>0</v>
      </c>
      <c r="N51" s="56">
        <v>0</v>
      </c>
    </row>
    <row r="52" spans="2:14" x14ac:dyDescent="0.3">
      <c r="B52" s="70">
        <v>42</v>
      </c>
      <c r="C52" s="56">
        <v>9</v>
      </c>
      <c r="D52" s="56" t="s">
        <v>566</v>
      </c>
      <c r="E52" s="56" t="s">
        <v>568</v>
      </c>
      <c r="F52" s="158">
        <v>6.9652777777777772E-2</v>
      </c>
      <c r="G52" s="56" t="s">
        <v>1130</v>
      </c>
      <c r="H52" s="56">
        <v>72</v>
      </c>
      <c r="I52" t="s">
        <v>1163</v>
      </c>
      <c r="J52" s="56" t="s">
        <v>58</v>
      </c>
      <c r="K52" s="56" t="s">
        <v>1207</v>
      </c>
      <c r="L52" s="56" t="s">
        <v>238</v>
      </c>
      <c r="M52" s="56">
        <v>0</v>
      </c>
      <c r="N52" s="56">
        <v>0</v>
      </c>
    </row>
    <row r="53" spans="2:14" x14ac:dyDescent="0.3">
      <c r="B53" s="70">
        <v>43</v>
      </c>
      <c r="C53" s="56">
        <v>9</v>
      </c>
      <c r="D53" s="56" t="s">
        <v>569</v>
      </c>
      <c r="E53" s="56" t="s">
        <v>571</v>
      </c>
      <c r="F53" s="158">
        <v>3.9976851851851854E-2</v>
      </c>
      <c r="G53" s="56" t="s">
        <v>222</v>
      </c>
      <c r="H53" s="56">
        <v>35</v>
      </c>
      <c r="I53" t="s">
        <v>234</v>
      </c>
      <c r="J53" s="56" t="s">
        <v>58</v>
      </c>
      <c r="K53" s="56" t="s">
        <v>1208</v>
      </c>
      <c r="L53" s="56" t="s">
        <v>238</v>
      </c>
      <c r="M53" s="56">
        <v>0</v>
      </c>
      <c r="N53" s="56">
        <v>-0.1</v>
      </c>
    </row>
    <row r="54" spans="2:14" x14ac:dyDescent="0.3">
      <c r="B54" s="70">
        <v>44</v>
      </c>
      <c r="C54" s="56">
        <v>9</v>
      </c>
      <c r="D54" s="56" t="s">
        <v>572</v>
      </c>
      <c r="E54" s="56" t="s">
        <v>567</v>
      </c>
      <c r="F54" s="158">
        <v>5.7928240740740738E-2</v>
      </c>
      <c r="G54" s="56" t="s">
        <v>215</v>
      </c>
      <c r="H54" s="56">
        <v>60</v>
      </c>
      <c r="I54" t="s">
        <v>233</v>
      </c>
      <c r="J54" s="56" t="s">
        <v>58</v>
      </c>
      <c r="K54" s="56" t="s">
        <v>1209</v>
      </c>
      <c r="L54" s="56" t="s">
        <v>238</v>
      </c>
      <c r="M54" s="56">
        <v>0</v>
      </c>
      <c r="N54" s="56">
        <v>0</v>
      </c>
    </row>
    <row r="55" spans="2:14" x14ac:dyDescent="0.3">
      <c r="B55" s="70">
        <v>45</v>
      </c>
      <c r="C55" s="56">
        <v>9</v>
      </c>
      <c r="D55" s="56" t="s">
        <v>557</v>
      </c>
      <c r="E55" s="56" t="s">
        <v>570</v>
      </c>
      <c r="F55" s="158">
        <v>6.1041666666666661E-2</v>
      </c>
      <c r="G55" s="56" t="s">
        <v>1131</v>
      </c>
      <c r="H55" s="56">
        <v>59</v>
      </c>
      <c r="I55" t="s">
        <v>1164</v>
      </c>
      <c r="J55" s="56" t="s">
        <v>58</v>
      </c>
      <c r="K55" s="56" t="s">
        <v>1210</v>
      </c>
      <c r="L55" s="56" t="s">
        <v>237</v>
      </c>
      <c r="M55" s="56">
        <v>0</v>
      </c>
      <c r="N55" s="56">
        <v>0.11</v>
      </c>
    </row>
    <row r="56" spans="2:14" x14ac:dyDescent="0.3">
      <c r="B56" s="70">
        <v>46</v>
      </c>
      <c r="C56" s="56">
        <v>10</v>
      </c>
      <c r="D56" s="56" t="s">
        <v>558</v>
      </c>
      <c r="E56" s="56" t="s">
        <v>570</v>
      </c>
      <c r="F56" s="158">
        <v>6.6423611111111114E-2</v>
      </c>
      <c r="G56" s="56" t="s">
        <v>216</v>
      </c>
      <c r="H56" s="56">
        <v>69</v>
      </c>
      <c r="I56" t="s">
        <v>1132</v>
      </c>
      <c r="J56" s="56" t="s">
        <v>4</v>
      </c>
      <c r="K56" s="56" t="s">
        <v>1211</v>
      </c>
      <c r="L56" s="56" t="s">
        <v>239</v>
      </c>
      <c r="M56" s="56">
        <v>-50.45</v>
      </c>
      <c r="N56" s="56">
        <v>-13.64</v>
      </c>
    </row>
    <row r="57" spans="2:14" x14ac:dyDescent="0.3">
      <c r="B57" s="70">
        <v>47</v>
      </c>
      <c r="C57" s="56">
        <v>10</v>
      </c>
      <c r="D57" s="56" t="s">
        <v>557</v>
      </c>
      <c r="E57" s="56" t="s">
        <v>567</v>
      </c>
      <c r="F57" s="158">
        <v>5.8854166666666673E-2</v>
      </c>
      <c r="G57" s="56" t="s">
        <v>804</v>
      </c>
      <c r="H57" s="56">
        <v>53</v>
      </c>
      <c r="I57" t="s">
        <v>1133</v>
      </c>
      <c r="J57" s="56" t="s">
        <v>58</v>
      </c>
      <c r="K57" s="56" t="s">
        <v>1212</v>
      </c>
      <c r="L57" s="56" t="s">
        <v>240</v>
      </c>
      <c r="M57" s="56">
        <v>0.08</v>
      </c>
      <c r="N57" s="56">
        <v>0</v>
      </c>
    </row>
    <row r="58" spans="2:14" x14ac:dyDescent="0.3">
      <c r="B58" s="70">
        <v>48</v>
      </c>
      <c r="C58" s="56">
        <v>10</v>
      </c>
      <c r="D58" s="56" t="s">
        <v>572</v>
      </c>
      <c r="E58" s="56" t="s">
        <v>571</v>
      </c>
      <c r="F58" s="158">
        <v>5.9976851851851858E-2</v>
      </c>
      <c r="G58" s="56" t="s">
        <v>214</v>
      </c>
      <c r="H58" s="56">
        <v>55</v>
      </c>
      <c r="I58" t="s">
        <v>1134</v>
      </c>
      <c r="J58" s="56" t="s">
        <v>58</v>
      </c>
      <c r="K58" s="56" t="s">
        <v>1213</v>
      </c>
      <c r="L58" s="56" t="s">
        <v>238</v>
      </c>
      <c r="M58" s="56">
        <v>0</v>
      </c>
      <c r="N58" s="56">
        <v>0</v>
      </c>
    </row>
    <row r="59" spans="2:14" x14ac:dyDescent="0.3">
      <c r="B59" s="70">
        <v>49</v>
      </c>
      <c r="C59" s="56">
        <v>10</v>
      </c>
      <c r="D59" s="56" t="s">
        <v>569</v>
      </c>
      <c r="E59" s="56" t="s">
        <v>568</v>
      </c>
      <c r="F59" s="158">
        <v>6.0023148148148152E-2</v>
      </c>
      <c r="G59" s="56" t="s">
        <v>1109</v>
      </c>
      <c r="H59" s="56">
        <v>59</v>
      </c>
      <c r="I59" t="s">
        <v>1135</v>
      </c>
      <c r="J59" s="56" t="s">
        <v>58</v>
      </c>
      <c r="K59" s="56" t="s">
        <v>1214</v>
      </c>
      <c r="L59" s="56" t="s">
        <v>238</v>
      </c>
      <c r="M59" s="56">
        <v>0</v>
      </c>
      <c r="N59" s="56">
        <v>0</v>
      </c>
    </row>
    <row r="60" spans="2:14" x14ac:dyDescent="0.3">
      <c r="B60" s="70">
        <v>50</v>
      </c>
      <c r="C60" s="56">
        <v>10</v>
      </c>
      <c r="D60" s="56" t="s">
        <v>566</v>
      </c>
      <c r="E60" s="56" t="s">
        <v>573</v>
      </c>
      <c r="F60" s="158">
        <v>5.1018518518518519E-2</v>
      </c>
      <c r="G60" s="56" t="s">
        <v>1110</v>
      </c>
      <c r="H60" s="56">
        <v>47</v>
      </c>
      <c r="I60" t="s">
        <v>1136</v>
      </c>
      <c r="J60" s="56" t="s">
        <v>58</v>
      </c>
      <c r="K60" s="56" t="s">
        <v>1215</v>
      </c>
      <c r="L60" s="56" t="s">
        <v>238</v>
      </c>
      <c r="M60" s="56">
        <v>0</v>
      </c>
      <c r="N60" s="56">
        <v>0</v>
      </c>
    </row>
    <row r="61" spans="2:14" x14ac:dyDescent="0.3">
      <c r="B61" s="70">
        <v>51</v>
      </c>
      <c r="C61" s="56">
        <v>11</v>
      </c>
      <c r="D61" s="56" t="s">
        <v>566</v>
      </c>
      <c r="E61" s="56" t="s">
        <v>558</v>
      </c>
      <c r="F61" s="158">
        <v>6.8113425925925938E-2</v>
      </c>
      <c r="G61" s="56" t="s">
        <v>1111</v>
      </c>
      <c r="H61" s="56">
        <v>70</v>
      </c>
      <c r="I61" t="s">
        <v>1137</v>
      </c>
      <c r="J61" s="56" t="s">
        <v>3</v>
      </c>
      <c r="K61" s="56" t="s">
        <v>1216</v>
      </c>
      <c r="L61" s="56" t="s">
        <v>239</v>
      </c>
      <c r="M61" s="56" t="s">
        <v>1261</v>
      </c>
      <c r="N61" s="56">
        <v>11.8</v>
      </c>
    </row>
    <row r="62" spans="2:14" x14ac:dyDescent="0.3">
      <c r="B62" s="70">
        <v>52</v>
      </c>
      <c r="C62" s="56">
        <v>11</v>
      </c>
      <c r="D62" s="56" t="s">
        <v>573</v>
      </c>
      <c r="E62" s="56" t="s">
        <v>569</v>
      </c>
      <c r="F62" s="158">
        <v>6.4375000000000002E-2</v>
      </c>
      <c r="G62" s="56" t="s">
        <v>1112</v>
      </c>
      <c r="H62" s="56">
        <v>52</v>
      </c>
      <c r="I62" t="s">
        <v>1138</v>
      </c>
      <c r="J62" s="56" t="s">
        <v>58</v>
      </c>
      <c r="K62" s="56" t="s">
        <v>1217</v>
      </c>
      <c r="L62" s="56" t="s">
        <v>240</v>
      </c>
      <c r="M62" s="56">
        <v>0</v>
      </c>
      <c r="N62" s="56">
        <v>0</v>
      </c>
    </row>
    <row r="63" spans="2:14" x14ac:dyDescent="0.3">
      <c r="B63" s="70">
        <v>53</v>
      </c>
      <c r="C63" s="56">
        <v>11</v>
      </c>
      <c r="D63" s="56" t="s">
        <v>568</v>
      </c>
      <c r="E63" s="56" t="s">
        <v>572</v>
      </c>
      <c r="F63" s="158">
        <v>5.5E-2</v>
      </c>
      <c r="G63" s="56" t="s">
        <v>592</v>
      </c>
      <c r="H63" s="56">
        <v>48</v>
      </c>
      <c r="I63" t="s">
        <v>1139</v>
      </c>
      <c r="J63" s="56" t="s">
        <v>58</v>
      </c>
      <c r="K63" s="56" t="s">
        <v>1218</v>
      </c>
      <c r="L63" s="56" t="s">
        <v>238</v>
      </c>
      <c r="M63" s="56">
        <v>0</v>
      </c>
      <c r="N63" s="56">
        <v>0</v>
      </c>
    </row>
    <row r="64" spans="2:14" x14ac:dyDescent="0.3">
      <c r="B64" s="70">
        <v>54</v>
      </c>
      <c r="C64" s="56">
        <v>11</v>
      </c>
      <c r="D64" s="56" t="s">
        <v>571</v>
      </c>
      <c r="E64" s="56" t="s">
        <v>557</v>
      </c>
      <c r="F64" s="158">
        <v>5.3402777777777778E-2</v>
      </c>
      <c r="G64" s="56" t="s">
        <v>597</v>
      </c>
      <c r="H64" s="56">
        <v>45</v>
      </c>
      <c r="I64" t="s">
        <v>630</v>
      </c>
      <c r="J64" s="56" t="s">
        <v>58</v>
      </c>
      <c r="K64" s="56" t="s">
        <v>1219</v>
      </c>
      <c r="L64" s="56" t="s">
        <v>238</v>
      </c>
      <c r="M64" s="56">
        <v>0</v>
      </c>
      <c r="N64" s="56">
        <v>0</v>
      </c>
    </row>
    <row r="65" spans="2:14" x14ac:dyDescent="0.3">
      <c r="B65" s="70">
        <v>55</v>
      </c>
      <c r="C65" s="56">
        <v>11</v>
      </c>
      <c r="D65" s="56" t="s">
        <v>567</v>
      </c>
      <c r="E65" s="56" t="s">
        <v>570</v>
      </c>
      <c r="F65" s="158">
        <v>7.1215277777777766E-2</v>
      </c>
      <c r="G65" s="56" t="s">
        <v>1113</v>
      </c>
      <c r="H65" s="56">
        <v>98</v>
      </c>
      <c r="I65" t="s">
        <v>227</v>
      </c>
      <c r="J65" s="56" t="s">
        <v>58</v>
      </c>
      <c r="K65" s="56" t="s">
        <v>1220</v>
      </c>
      <c r="L65" s="56" t="s">
        <v>240</v>
      </c>
      <c r="M65" s="56">
        <v>0</v>
      </c>
      <c r="N65" s="56">
        <v>-0.05</v>
      </c>
    </row>
    <row r="66" spans="2:14" x14ac:dyDescent="0.3">
      <c r="B66" s="70">
        <v>56</v>
      </c>
      <c r="C66" s="56">
        <v>12</v>
      </c>
      <c r="D66" s="56" t="s">
        <v>558</v>
      </c>
      <c r="E66" s="56" t="s">
        <v>567</v>
      </c>
      <c r="F66" s="158">
        <v>5.1585648148148144E-2</v>
      </c>
      <c r="G66" s="56" t="s">
        <v>1114</v>
      </c>
      <c r="H66" s="56">
        <v>51</v>
      </c>
      <c r="I66" t="s">
        <v>1140</v>
      </c>
      <c r="J66" s="56" t="s">
        <v>58</v>
      </c>
      <c r="K66" s="56" t="s">
        <v>1221</v>
      </c>
      <c r="L66" s="56" t="s">
        <v>238</v>
      </c>
      <c r="M66" s="56">
        <v>0</v>
      </c>
      <c r="N66" s="56">
        <v>0</v>
      </c>
    </row>
    <row r="67" spans="2:14" x14ac:dyDescent="0.3">
      <c r="B67" s="70">
        <v>57</v>
      </c>
      <c r="C67" s="56">
        <v>12</v>
      </c>
      <c r="D67" s="56" t="s">
        <v>570</v>
      </c>
      <c r="E67" s="56" t="s">
        <v>571</v>
      </c>
      <c r="F67" s="158">
        <v>5.8796296296296298E-2</v>
      </c>
      <c r="G67" s="56" t="s">
        <v>1115</v>
      </c>
      <c r="H67" s="56">
        <v>56</v>
      </c>
      <c r="I67" t="s">
        <v>1165</v>
      </c>
      <c r="J67" s="56" t="s">
        <v>58</v>
      </c>
      <c r="K67" s="56" t="s">
        <v>1222</v>
      </c>
      <c r="L67" s="56" t="s">
        <v>238</v>
      </c>
      <c r="M67" s="56">
        <v>0.02</v>
      </c>
      <c r="N67" s="56">
        <v>0</v>
      </c>
    </row>
    <row r="68" spans="2:14" x14ac:dyDescent="0.3">
      <c r="B68" s="70">
        <v>58</v>
      </c>
      <c r="C68" s="56">
        <v>12</v>
      </c>
      <c r="D68" s="56" t="s">
        <v>557</v>
      </c>
      <c r="E68" s="56" t="s">
        <v>568</v>
      </c>
      <c r="F68" s="158">
        <v>6.9282407407407418E-2</v>
      </c>
      <c r="G68" s="56" t="s">
        <v>280</v>
      </c>
      <c r="H68" s="56">
        <v>73</v>
      </c>
      <c r="I68" t="s">
        <v>621</v>
      </c>
      <c r="J68" s="56" t="s">
        <v>58</v>
      </c>
      <c r="K68" s="56" t="s">
        <v>1223</v>
      </c>
      <c r="L68" s="56" t="s">
        <v>238</v>
      </c>
      <c r="M68" s="56">
        <v>0</v>
      </c>
      <c r="N68" s="56">
        <v>0</v>
      </c>
    </row>
    <row r="69" spans="2:14" x14ac:dyDescent="0.3">
      <c r="B69" s="70">
        <v>59</v>
      </c>
      <c r="C69" s="56">
        <v>12</v>
      </c>
      <c r="D69" s="56" t="s">
        <v>572</v>
      </c>
      <c r="E69" s="56" t="s">
        <v>573</v>
      </c>
      <c r="F69" s="158">
        <v>5.9756944444444439E-2</v>
      </c>
      <c r="G69" s="56" t="s">
        <v>1116</v>
      </c>
      <c r="H69" s="56">
        <v>54</v>
      </c>
      <c r="I69" t="s">
        <v>1142</v>
      </c>
      <c r="J69" s="56" t="s">
        <v>58</v>
      </c>
      <c r="K69" s="56" t="s">
        <v>1224</v>
      </c>
      <c r="L69" s="56" t="s">
        <v>238</v>
      </c>
      <c r="M69" s="56">
        <v>0</v>
      </c>
      <c r="N69" s="56">
        <v>0</v>
      </c>
    </row>
    <row r="70" spans="2:14" x14ac:dyDescent="0.3">
      <c r="B70" s="70">
        <v>60</v>
      </c>
      <c r="C70" s="56">
        <v>12</v>
      </c>
      <c r="D70" s="56" t="s">
        <v>569</v>
      </c>
      <c r="E70" s="56" t="s">
        <v>566</v>
      </c>
      <c r="F70" s="158">
        <v>6.6493055555555555E-2</v>
      </c>
      <c r="G70" s="56" t="s">
        <v>1117</v>
      </c>
      <c r="H70" s="56">
        <v>69</v>
      </c>
      <c r="I70" t="s">
        <v>1143</v>
      </c>
      <c r="J70" s="56" t="s">
        <v>58</v>
      </c>
      <c r="K70" s="56" t="s">
        <v>1225</v>
      </c>
      <c r="L70" s="56" t="s">
        <v>240</v>
      </c>
      <c r="M70" s="56">
        <v>0</v>
      </c>
      <c r="N70" s="56">
        <v>0</v>
      </c>
    </row>
    <row r="71" spans="2:14" x14ac:dyDescent="0.3">
      <c r="B71" s="70">
        <v>61</v>
      </c>
      <c r="C71" s="56">
        <v>13</v>
      </c>
      <c r="D71" s="56" t="s">
        <v>569</v>
      </c>
      <c r="E71" s="56" t="s">
        <v>558</v>
      </c>
      <c r="F71" s="158">
        <v>6.9016203703703705E-2</v>
      </c>
      <c r="G71" s="56" t="s">
        <v>579</v>
      </c>
      <c r="H71" s="56">
        <v>64</v>
      </c>
      <c r="I71" t="s">
        <v>1144</v>
      </c>
      <c r="J71" s="56" t="s">
        <v>3</v>
      </c>
      <c r="K71" s="56" t="s">
        <v>1226</v>
      </c>
      <c r="L71" s="56" t="s">
        <v>239</v>
      </c>
      <c r="M71" s="56">
        <v>27.25</v>
      </c>
      <c r="N71" s="56" t="s">
        <v>1264</v>
      </c>
    </row>
    <row r="72" spans="2:14" x14ac:dyDescent="0.3">
      <c r="B72" s="70">
        <v>62</v>
      </c>
      <c r="C72" s="56">
        <v>13</v>
      </c>
      <c r="D72" s="56" t="s">
        <v>566</v>
      </c>
      <c r="E72" s="56" t="s">
        <v>572</v>
      </c>
      <c r="F72" s="158">
        <v>6.3935185185185192E-2</v>
      </c>
      <c r="G72" s="56" t="s">
        <v>280</v>
      </c>
      <c r="H72" s="56">
        <v>70</v>
      </c>
      <c r="I72" t="s">
        <v>1145</v>
      </c>
      <c r="J72" s="56" t="s">
        <v>3</v>
      </c>
      <c r="K72" s="56" t="s">
        <v>1227</v>
      </c>
      <c r="L72" s="56" t="s">
        <v>239</v>
      </c>
      <c r="M72" s="56" t="s">
        <v>1259</v>
      </c>
      <c r="N72" s="56">
        <v>246</v>
      </c>
    </row>
    <row r="73" spans="2:14" x14ac:dyDescent="0.3">
      <c r="B73" s="70">
        <v>63</v>
      </c>
      <c r="C73" s="56">
        <v>13</v>
      </c>
      <c r="D73" s="56" t="s">
        <v>573</v>
      </c>
      <c r="E73" s="56" t="s">
        <v>557</v>
      </c>
      <c r="F73" s="158">
        <v>6.3993055555555553E-2</v>
      </c>
      <c r="G73" s="56" t="s">
        <v>1118</v>
      </c>
      <c r="H73" s="56">
        <v>49</v>
      </c>
      <c r="I73" t="s">
        <v>1146</v>
      </c>
      <c r="J73" s="56" t="s">
        <v>58</v>
      </c>
      <c r="K73" s="56" t="s">
        <v>1228</v>
      </c>
      <c r="L73" s="56" t="s">
        <v>238</v>
      </c>
      <c r="M73" s="56">
        <v>0</v>
      </c>
      <c r="N73" s="56">
        <v>-0.08</v>
      </c>
    </row>
    <row r="74" spans="2:14" x14ac:dyDescent="0.3">
      <c r="B74" s="70">
        <v>64</v>
      </c>
      <c r="C74" s="56">
        <v>13</v>
      </c>
      <c r="D74" s="56" t="s">
        <v>568</v>
      </c>
      <c r="E74" s="56" t="s">
        <v>570</v>
      </c>
      <c r="F74" s="158">
        <v>5.7233796296296297E-2</v>
      </c>
      <c r="G74" s="56" t="s">
        <v>1119</v>
      </c>
      <c r="H74" s="56">
        <v>51</v>
      </c>
      <c r="I74" t="s">
        <v>1147</v>
      </c>
      <c r="J74" s="56" t="s">
        <v>58</v>
      </c>
      <c r="K74" s="56" t="s">
        <v>1229</v>
      </c>
      <c r="L74" s="56" t="s">
        <v>238</v>
      </c>
      <c r="M74" s="56">
        <v>0</v>
      </c>
      <c r="N74" s="56">
        <v>-0.06</v>
      </c>
    </row>
    <row r="75" spans="2:14" x14ac:dyDescent="0.3">
      <c r="B75" s="70">
        <v>65</v>
      </c>
      <c r="C75" s="56">
        <v>13</v>
      </c>
      <c r="D75" s="56" t="s">
        <v>571</v>
      </c>
      <c r="E75" s="56" t="s">
        <v>567</v>
      </c>
      <c r="F75" s="158">
        <v>5.2083333333333336E-2</v>
      </c>
      <c r="G75" s="56" t="s">
        <v>1120</v>
      </c>
      <c r="H75" s="56">
        <v>53</v>
      </c>
      <c r="I75" t="s">
        <v>1148</v>
      </c>
      <c r="J75" s="56" t="s">
        <v>58</v>
      </c>
      <c r="K75" s="56" t="s">
        <v>1230</v>
      </c>
      <c r="L75" s="56" t="s">
        <v>238</v>
      </c>
      <c r="M75" s="56">
        <v>0</v>
      </c>
      <c r="N75" s="56">
        <v>0</v>
      </c>
    </row>
    <row r="76" spans="2:14" x14ac:dyDescent="0.3">
      <c r="B76" s="70">
        <v>66</v>
      </c>
      <c r="C76" s="56">
        <v>14</v>
      </c>
      <c r="D76" s="56" t="s">
        <v>558</v>
      </c>
      <c r="E76" s="56" t="s">
        <v>571</v>
      </c>
      <c r="F76" s="158">
        <v>6.3217592592592589E-2</v>
      </c>
      <c r="G76" s="56" t="s">
        <v>795</v>
      </c>
      <c r="H76" s="56">
        <v>63</v>
      </c>
      <c r="I76" t="s">
        <v>1149</v>
      </c>
      <c r="J76" s="56" t="s">
        <v>58</v>
      </c>
      <c r="K76" s="56" t="s">
        <v>1231</v>
      </c>
      <c r="L76" s="56" t="s">
        <v>238</v>
      </c>
      <c r="M76" s="56">
        <v>0</v>
      </c>
      <c r="N76" s="56">
        <v>0</v>
      </c>
    </row>
    <row r="77" spans="2:14" x14ac:dyDescent="0.3">
      <c r="B77" s="70">
        <v>67</v>
      </c>
      <c r="C77" s="56">
        <v>14</v>
      </c>
      <c r="D77" s="56" t="s">
        <v>567</v>
      </c>
      <c r="E77" s="56" t="s">
        <v>568</v>
      </c>
      <c r="F77" s="158">
        <v>6.5092592592592591E-2</v>
      </c>
      <c r="G77" s="56" t="s">
        <v>1121</v>
      </c>
      <c r="H77" s="56">
        <v>58</v>
      </c>
      <c r="I77" t="s">
        <v>1150</v>
      </c>
      <c r="J77" s="56" t="s">
        <v>3</v>
      </c>
      <c r="K77" s="56" t="s">
        <v>1232</v>
      </c>
      <c r="L77" s="56" t="s">
        <v>239</v>
      </c>
      <c r="M77" s="56">
        <v>318.64</v>
      </c>
      <c r="N77" s="56" t="s">
        <v>886</v>
      </c>
    </row>
    <row r="78" spans="2:14" x14ac:dyDescent="0.3">
      <c r="B78" s="70">
        <v>68</v>
      </c>
      <c r="C78" s="56">
        <v>14</v>
      </c>
      <c r="D78" s="56" t="s">
        <v>570</v>
      </c>
      <c r="E78" s="56" t="s">
        <v>573</v>
      </c>
      <c r="F78" s="158">
        <v>6.1562499999999999E-2</v>
      </c>
      <c r="G78" s="56" t="s">
        <v>216</v>
      </c>
      <c r="H78" s="56">
        <v>53</v>
      </c>
      <c r="I78" t="s">
        <v>1151</v>
      </c>
      <c r="J78" s="56" t="s">
        <v>58</v>
      </c>
      <c r="K78" s="56" t="s">
        <v>1233</v>
      </c>
      <c r="L78" s="56" t="s">
        <v>238</v>
      </c>
      <c r="M78" s="56">
        <v>0.11</v>
      </c>
      <c r="N78" s="56">
        <v>0</v>
      </c>
    </row>
    <row r="79" spans="2:14" x14ac:dyDescent="0.3">
      <c r="B79" s="70">
        <v>69</v>
      </c>
      <c r="C79" s="56">
        <v>14</v>
      </c>
      <c r="D79" s="56" t="s">
        <v>557</v>
      </c>
      <c r="E79" s="56" t="s">
        <v>566</v>
      </c>
      <c r="F79" s="158">
        <v>6.173611111111111E-2</v>
      </c>
      <c r="G79" s="56" t="s">
        <v>1122</v>
      </c>
      <c r="H79" s="56">
        <v>56</v>
      </c>
      <c r="I79" t="s">
        <v>1152</v>
      </c>
      <c r="J79" s="56" t="s">
        <v>58</v>
      </c>
      <c r="K79" s="56" t="s">
        <v>1234</v>
      </c>
      <c r="L79" s="56" t="s">
        <v>237</v>
      </c>
      <c r="M79" s="56">
        <v>0.64</v>
      </c>
      <c r="N79" s="56">
        <v>0</v>
      </c>
    </row>
    <row r="80" spans="2:14" x14ac:dyDescent="0.3">
      <c r="B80" s="70">
        <v>70</v>
      </c>
      <c r="C80" s="56">
        <v>14</v>
      </c>
      <c r="D80" s="56" t="s">
        <v>572</v>
      </c>
      <c r="E80" s="56" t="s">
        <v>569</v>
      </c>
      <c r="F80" s="158">
        <v>4.7673611111111104E-2</v>
      </c>
      <c r="G80" s="56" t="s">
        <v>778</v>
      </c>
      <c r="H80" s="56">
        <v>56</v>
      </c>
      <c r="I80" t="s">
        <v>1153</v>
      </c>
      <c r="J80" s="56" t="s">
        <v>58</v>
      </c>
      <c r="K80" s="56" t="s">
        <v>1235</v>
      </c>
      <c r="L80" s="56" t="s">
        <v>240</v>
      </c>
      <c r="M80" s="56">
        <v>0</v>
      </c>
      <c r="N80" s="56">
        <v>0</v>
      </c>
    </row>
    <row r="81" spans="2:14" x14ac:dyDescent="0.3">
      <c r="B81" s="70">
        <v>71</v>
      </c>
      <c r="C81" s="56">
        <v>15</v>
      </c>
      <c r="D81" s="56" t="s">
        <v>572</v>
      </c>
      <c r="E81" s="56" t="s">
        <v>558</v>
      </c>
      <c r="F81" s="158">
        <v>4.1400462962962965E-2</v>
      </c>
      <c r="G81" s="56" t="s">
        <v>216</v>
      </c>
      <c r="H81" s="56">
        <v>38</v>
      </c>
      <c r="I81" t="s">
        <v>1132</v>
      </c>
      <c r="J81" s="56" t="s">
        <v>58</v>
      </c>
      <c r="K81" s="56" t="s">
        <v>1236</v>
      </c>
      <c r="L81" s="56" t="s">
        <v>237</v>
      </c>
      <c r="M81" s="56">
        <v>0</v>
      </c>
      <c r="N81" s="56">
        <v>0</v>
      </c>
    </row>
    <row r="82" spans="2:14" x14ac:dyDescent="0.3">
      <c r="B82" s="70">
        <v>72</v>
      </c>
      <c r="C82" s="56">
        <v>15</v>
      </c>
      <c r="D82" s="56" t="s">
        <v>569</v>
      </c>
      <c r="E82" s="56" t="s">
        <v>557</v>
      </c>
      <c r="F82" s="158">
        <v>4.6620370370370368E-2</v>
      </c>
      <c r="G82" s="56" t="s">
        <v>216</v>
      </c>
      <c r="H82" s="56">
        <v>39</v>
      </c>
      <c r="I82" t="s">
        <v>1151</v>
      </c>
      <c r="J82" s="56" t="s">
        <v>58</v>
      </c>
      <c r="K82" s="56" t="s">
        <v>1237</v>
      </c>
      <c r="L82" s="56" t="s">
        <v>238</v>
      </c>
      <c r="M82" s="56">
        <v>0</v>
      </c>
      <c r="N82" s="56">
        <v>0</v>
      </c>
    </row>
    <row r="83" spans="2:14" x14ac:dyDescent="0.3">
      <c r="B83" s="70">
        <v>73</v>
      </c>
      <c r="C83" s="56">
        <v>15</v>
      </c>
      <c r="D83" s="56" t="s">
        <v>566</v>
      </c>
      <c r="E83" s="56" t="s">
        <v>570</v>
      </c>
      <c r="F83" s="158">
        <v>2.1631944444444443E-2</v>
      </c>
      <c r="G83" s="56" t="s">
        <v>944</v>
      </c>
      <c r="H83" s="56">
        <v>29</v>
      </c>
      <c r="I83" t="s">
        <v>946</v>
      </c>
      <c r="J83" s="56" t="s">
        <v>58</v>
      </c>
      <c r="K83" s="56" t="s">
        <v>1238</v>
      </c>
      <c r="L83" s="56" t="s">
        <v>237</v>
      </c>
      <c r="M83" s="56">
        <v>0</v>
      </c>
      <c r="N83" s="56">
        <v>7.0000000000000007E-2</v>
      </c>
    </row>
    <row r="84" spans="2:14" x14ac:dyDescent="0.3">
      <c r="B84" s="70">
        <v>74</v>
      </c>
      <c r="C84" s="56">
        <v>15</v>
      </c>
      <c r="D84" s="56" t="s">
        <v>573</v>
      </c>
      <c r="E84" s="56" t="s">
        <v>567</v>
      </c>
      <c r="F84" s="158">
        <v>6.9097222222222213E-2</v>
      </c>
      <c r="G84" s="56" t="s">
        <v>1123</v>
      </c>
      <c r="H84" s="56">
        <v>68</v>
      </c>
      <c r="I84" t="s">
        <v>1154</v>
      </c>
      <c r="J84" s="56" t="s">
        <v>4</v>
      </c>
      <c r="K84" s="56" t="s">
        <v>1239</v>
      </c>
      <c r="L84" s="56" t="s">
        <v>239</v>
      </c>
      <c r="M84" s="56">
        <v>-29.25</v>
      </c>
      <c r="N84" s="56" t="s">
        <v>1265</v>
      </c>
    </row>
    <row r="85" spans="2:14" x14ac:dyDescent="0.3">
      <c r="B85" s="70">
        <v>75</v>
      </c>
      <c r="C85" s="56">
        <v>15</v>
      </c>
      <c r="D85" s="56" t="s">
        <v>568</v>
      </c>
      <c r="E85" s="56" t="s">
        <v>571</v>
      </c>
      <c r="F85" s="158">
        <v>7.0428240740740736E-2</v>
      </c>
      <c r="G85" s="56" t="s">
        <v>1124</v>
      </c>
      <c r="H85" s="56">
        <v>77</v>
      </c>
      <c r="I85" t="s">
        <v>1155</v>
      </c>
      <c r="J85" s="56" t="s">
        <v>58</v>
      </c>
      <c r="K85" s="56" t="s">
        <v>1240</v>
      </c>
      <c r="L85" s="56" t="s">
        <v>238</v>
      </c>
      <c r="M85" s="56">
        <v>0</v>
      </c>
      <c r="N85" s="56">
        <v>0</v>
      </c>
    </row>
    <row r="86" spans="2:14" x14ac:dyDescent="0.3">
      <c r="B86" s="70">
        <v>76</v>
      </c>
      <c r="C86" s="56">
        <v>16</v>
      </c>
      <c r="D86" s="56" t="s">
        <v>558</v>
      </c>
      <c r="E86" s="56" t="s">
        <v>568</v>
      </c>
      <c r="F86" s="158">
        <v>5.7268518518518517E-2</v>
      </c>
      <c r="G86" s="56" t="s">
        <v>599</v>
      </c>
      <c r="H86" s="56">
        <v>45</v>
      </c>
      <c r="I86" t="s">
        <v>1156</v>
      </c>
      <c r="J86" s="56" t="s">
        <v>4</v>
      </c>
      <c r="K86" s="56" t="s">
        <v>1241</v>
      </c>
      <c r="L86" s="56" t="s">
        <v>239</v>
      </c>
      <c r="M86" s="56" t="s">
        <v>891</v>
      </c>
      <c r="N86" s="56" t="s">
        <v>252</v>
      </c>
    </row>
    <row r="87" spans="2:14" x14ac:dyDescent="0.3">
      <c r="B87" s="70">
        <v>77</v>
      </c>
      <c r="C87" s="56">
        <v>16</v>
      </c>
      <c r="D87" s="56" t="s">
        <v>571</v>
      </c>
      <c r="E87" s="56" t="s">
        <v>573</v>
      </c>
      <c r="F87" s="158">
        <v>6.3206018518518522E-2</v>
      </c>
      <c r="G87" s="56" t="s">
        <v>201</v>
      </c>
      <c r="H87" s="56">
        <v>52</v>
      </c>
      <c r="I87" t="s">
        <v>229</v>
      </c>
      <c r="J87" s="56" t="s">
        <v>58</v>
      </c>
      <c r="K87" s="56" t="s">
        <v>1242</v>
      </c>
      <c r="L87" s="56" t="s">
        <v>238</v>
      </c>
      <c r="M87" s="56">
        <v>0</v>
      </c>
      <c r="N87" s="56">
        <v>0</v>
      </c>
    </row>
    <row r="88" spans="2:14" x14ac:dyDescent="0.3">
      <c r="B88" s="70">
        <v>78</v>
      </c>
      <c r="C88" s="56">
        <v>16</v>
      </c>
      <c r="D88" s="56" t="s">
        <v>567</v>
      </c>
      <c r="E88" s="56" t="s">
        <v>566</v>
      </c>
      <c r="F88" s="158">
        <v>6.4664351851851862E-2</v>
      </c>
      <c r="G88" s="56" t="s">
        <v>216</v>
      </c>
      <c r="H88" s="56">
        <v>74</v>
      </c>
      <c r="I88" t="s">
        <v>1151</v>
      </c>
      <c r="J88" s="56" t="s">
        <v>58</v>
      </c>
      <c r="K88" s="56" t="s">
        <v>1243</v>
      </c>
      <c r="L88" s="56" t="s">
        <v>238</v>
      </c>
      <c r="M88" s="56">
        <v>0.01</v>
      </c>
      <c r="N88" s="56">
        <v>0.03</v>
      </c>
    </row>
    <row r="89" spans="2:14" x14ac:dyDescent="0.3">
      <c r="B89" s="70">
        <v>79</v>
      </c>
      <c r="C89" s="56">
        <v>16</v>
      </c>
      <c r="D89" s="56" t="s">
        <v>570</v>
      </c>
      <c r="E89" s="56" t="s">
        <v>569</v>
      </c>
      <c r="F89" s="158">
        <v>5.2222222222222225E-2</v>
      </c>
      <c r="G89" s="56" t="s">
        <v>1125</v>
      </c>
      <c r="H89" s="56">
        <v>51</v>
      </c>
      <c r="I89" t="s">
        <v>1157</v>
      </c>
      <c r="J89" s="56" t="s">
        <v>58</v>
      </c>
      <c r="K89" s="56" t="s">
        <v>1244</v>
      </c>
      <c r="L89" s="56" t="s">
        <v>237</v>
      </c>
      <c r="M89" s="56">
        <v>-0.11</v>
      </c>
      <c r="N89" s="56">
        <v>0</v>
      </c>
    </row>
    <row r="90" spans="2:14" x14ac:dyDescent="0.3">
      <c r="B90" s="70">
        <v>80</v>
      </c>
      <c r="C90" s="56">
        <v>16</v>
      </c>
      <c r="D90" s="56" t="s">
        <v>557</v>
      </c>
      <c r="E90" s="56" t="s">
        <v>572</v>
      </c>
      <c r="F90" s="158">
        <v>6.1261574074074072E-2</v>
      </c>
      <c r="G90" s="56" t="s">
        <v>365</v>
      </c>
      <c r="H90" s="56">
        <v>59</v>
      </c>
      <c r="I90" t="s">
        <v>1158</v>
      </c>
      <c r="J90" s="56" t="s">
        <v>58</v>
      </c>
      <c r="K90" s="56" t="s">
        <v>1245</v>
      </c>
      <c r="L90" s="56" t="s">
        <v>237</v>
      </c>
      <c r="M90" s="56">
        <v>0</v>
      </c>
      <c r="N90" s="56">
        <v>0</v>
      </c>
    </row>
    <row r="91" spans="2:14" x14ac:dyDescent="0.3">
      <c r="B91" s="70">
        <v>81</v>
      </c>
      <c r="C91" s="56">
        <v>17</v>
      </c>
      <c r="D91" s="56" t="s">
        <v>557</v>
      </c>
      <c r="E91" s="56" t="s">
        <v>558</v>
      </c>
      <c r="F91" s="158">
        <v>7.166666666666667E-2</v>
      </c>
      <c r="G91" s="56" t="s">
        <v>944</v>
      </c>
      <c r="H91" s="56">
        <v>91</v>
      </c>
      <c r="I91" t="s">
        <v>946</v>
      </c>
      <c r="J91" s="56" t="s">
        <v>3</v>
      </c>
      <c r="K91" s="56" t="s">
        <v>1246</v>
      </c>
      <c r="L91" s="56" t="s">
        <v>239</v>
      </c>
      <c r="M91" s="56" t="s">
        <v>250</v>
      </c>
      <c r="N91" s="56" t="s">
        <v>1266</v>
      </c>
    </row>
    <row r="92" spans="2:14" x14ac:dyDescent="0.3">
      <c r="B92" s="70">
        <v>82</v>
      </c>
      <c r="C92" s="56">
        <v>17</v>
      </c>
      <c r="D92" s="56" t="s">
        <v>572</v>
      </c>
      <c r="E92" s="56" t="s">
        <v>570</v>
      </c>
      <c r="F92" s="158">
        <v>3.0914351851851849E-2</v>
      </c>
      <c r="G92" s="56" t="s">
        <v>1126</v>
      </c>
      <c r="H92" s="56">
        <v>35</v>
      </c>
      <c r="I92" t="s">
        <v>1159</v>
      </c>
      <c r="J92" s="56" t="s">
        <v>58</v>
      </c>
      <c r="K92" s="56" t="s">
        <v>1247</v>
      </c>
      <c r="L92" s="56" t="s">
        <v>237</v>
      </c>
      <c r="M92" s="56">
        <v>0</v>
      </c>
      <c r="N92" s="56">
        <v>0.08</v>
      </c>
    </row>
    <row r="93" spans="2:14" x14ac:dyDescent="0.3">
      <c r="B93" s="70">
        <v>83</v>
      </c>
      <c r="C93" s="56">
        <v>17</v>
      </c>
      <c r="D93" s="56" t="s">
        <v>569</v>
      </c>
      <c r="E93" s="56" t="s">
        <v>567</v>
      </c>
      <c r="F93" s="158">
        <v>6.9351851851851845E-2</v>
      </c>
      <c r="G93" s="56" t="s">
        <v>1127</v>
      </c>
      <c r="H93" s="56">
        <v>71</v>
      </c>
      <c r="I93" t="s">
        <v>1160</v>
      </c>
      <c r="J93" s="56" t="s">
        <v>4</v>
      </c>
      <c r="K93" s="56" t="s">
        <v>1248</v>
      </c>
      <c r="L93" s="56" t="s">
        <v>239</v>
      </c>
      <c r="M93" s="56">
        <v>-19.649999999999999</v>
      </c>
      <c r="N93" s="56" t="s">
        <v>1267</v>
      </c>
    </row>
    <row r="94" spans="2:14" x14ac:dyDescent="0.3">
      <c r="B94" s="70">
        <v>84</v>
      </c>
      <c r="C94" s="56">
        <v>17</v>
      </c>
      <c r="D94" s="56" t="s">
        <v>566</v>
      </c>
      <c r="E94" s="56" t="s">
        <v>571</v>
      </c>
      <c r="F94" s="158">
        <v>5.9756944444444439E-2</v>
      </c>
      <c r="G94" s="56" t="s">
        <v>875</v>
      </c>
      <c r="H94" s="56">
        <v>61</v>
      </c>
      <c r="I94" t="s">
        <v>877</v>
      </c>
      <c r="J94" s="56" t="s">
        <v>3</v>
      </c>
      <c r="K94" s="56" t="s">
        <v>1249</v>
      </c>
      <c r="L94" s="56" t="s">
        <v>239</v>
      </c>
      <c r="M94" s="56">
        <v>40.159999999999997</v>
      </c>
      <c r="N94" s="56">
        <v>21.27</v>
      </c>
    </row>
    <row r="95" spans="2:14" x14ac:dyDescent="0.3">
      <c r="B95" s="70">
        <v>85</v>
      </c>
      <c r="C95" s="56">
        <v>17</v>
      </c>
      <c r="D95" s="56" t="s">
        <v>573</v>
      </c>
      <c r="E95" s="56" t="s">
        <v>568</v>
      </c>
      <c r="F95" s="158">
        <v>8.6319444444444449E-2</v>
      </c>
      <c r="G95" s="56" t="s">
        <v>1128</v>
      </c>
      <c r="H95" s="56">
        <v>197</v>
      </c>
      <c r="I95" t="s">
        <v>1161</v>
      </c>
      <c r="J95" s="56" t="s">
        <v>58</v>
      </c>
      <c r="K95" s="56" t="s">
        <v>1250</v>
      </c>
      <c r="L95" s="56" t="s">
        <v>240</v>
      </c>
      <c r="M95" s="56">
        <v>0</v>
      </c>
      <c r="N95" s="56">
        <v>0</v>
      </c>
    </row>
    <row r="96" spans="2:14" x14ac:dyDescent="0.3">
      <c r="B96" s="70">
        <v>86</v>
      </c>
      <c r="C96" s="56">
        <v>18</v>
      </c>
      <c r="D96" s="56" t="s">
        <v>558</v>
      </c>
      <c r="E96" s="56" t="s">
        <v>573</v>
      </c>
      <c r="F96" s="158">
        <v>5.7627314814814812E-2</v>
      </c>
      <c r="G96" s="56" t="s">
        <v>1129</v>
      </c>
      <c r="H96" s="56">
        <v>44</v>
      </c>
      <c r="I96" t="s">
        <v>1162</v>
      </c>
      <c r="J96" s="56" t="s">
        <v>58</v>
      </c>
      <c r="K96" s="56" t="s">
        <v>1251</v>
      </c>
      <c r="L96" s="56" t="s">
        <v>238</v>
      </c>
      <c r="M96" s="56">
        <v>0</v>
      </c>
      <c r="N96" s="56">
        <v>0</v>
      </c>
    </row>
    <row r="97" spans="1:14" x14ac:dyDescent="0.3">
      <c r="B97" s="70">
        <v>87</v>
      </c>
      <c r="C97" s="56">
        <v>18</v>
      </c>
      <c r="D97" s="56" t="s">
        <v>568</v>
      </c>
      <c r="E97" s="56" t="s">
        <v>566</v>
      </c>
      <c r="F97" s="158">
        <v>5.0902777777777776E-2</v>
      </c>
      <c r="G97" s="56" t="s">
        <v>1130</v>
      </c>
      <c r="H97" s="56">
        <v>39</v>
      </c>
      <c r="I97" t="s">
        <v>1163</v>
      </c>
      <c r="J97" s="56" t="s">
        <v>58</v>
      </c>
      <c r="K97" s="56" t="s">
        <v>1252</v>
      </c>
      <c r="L97" s="56" t="s">
        <v>238</v>
      </c>
      <c r="M97" s="56">
        <v>0</v>
      </c>
      <c r="N97" s="56">
        <v>0</v>
      </c>
    </row>
    <row r="98" spans="1:14" x14ac:dyDescent="0.3">
      <c r="B98" s="70">
        <v>88</v>
      </c>
      <c r="C98" s="56">
        <v>18</v>
      </c>
      <c r="D98" s="56" t="s">
        <v>571</v>
      </c>
      <c r="E98" s="56" t="s">
        <v>569</v>
      </c>
      <c r="F98" s="158">
        <v>4.4652777777777784E-2</v>
      </c>
      <c r="G98" s="56" t="s">
        <v>222</v>
      </c>
      <c r="H98" s="56">
        <v>46</v>
      </c>
      <c r="I98" t="s">
        <v>234</v>
      </c>
      <c r="J98" s="56" t="s">
        <v>58</v>
      </c>
      <c r="K98" s="56" t="s">
        <v>1253</v>
      </c>
      <c r="L98" s="56" t="s">
        <v>238</v>
      </c>
      <c r="M98" s="56">
        <v>0</v>
      </c>
      <c r="N98" s="56">
        <v>0</v>
      </c>
    </row>
    <row r="99" spans="1:14" x14ac:dyDescent="0.3">
      <c r="B99" s="70">
        <v>89</v>
      </c>
      <c r="C99" s="56">
        <v>18</v>
      </c>
      <c r="D99" s="56" t="s">
        <v>567</v>
      </c>
      <c r="E99" s="56" t="s">
        <v>572</v>
      </c>
      <c r="F99" s="158">
        <v>5.5983796296296295E-2</v>
      </c>
      <c r="G99" s="56" t="s">
        <v>215</v>
      </c>
      <c r="H99" s="56">
        <v>54</v>
      </c>
      <c r="I99" t="s">
        <v>233</v>
      </c>
      <c r="J99" s="56" t="s">
        <v>58</v>
      </c>
      <c r="K99" s="56" t="s">
        <v>1254</v>
      </c>
      <c r="L99" s="56" t="s">
        <v>238</v>
      </c>
      <c r="M99" s="56">
        <v>0.01</v>
      </c>
      <c r="N99" s="56">
        <v>0</v>
      </c>
    </row>
    <row r="100" spans="1:14" x14ac:dyDescent="0.3">
      <c r="B100" s="70">
        <v>90</v>
      </c>
      <c r="C100" s="56">
        <v>18</v>
      </c>
      <c r="D100" s="56" t="s">
        <v>570</v>
      </c>
      <c r="E100" s="56" t="s">
        <v>557</v>
      </c>
      <c r="F100" s="158">
        <v>6.5740740740740738E-2</v>
      </c>
      <c r="G100" s="56" t="s">
        <v>1131</v>
      </c>
      <c r="H100" s="56">
        <v>63</v>
      </c>
      <c r="I100" t="s">
        <v>1164</v>
      </c>
      <c r="J100" s="56" t="s">
        <v>4</v>
      </c>
      <c r="K100" s="56" t="s">
        <v>1255</v>
      </c>
      <c r="L100" s="56" t="s">
        <v>239</v>
      </c>
      <c r="M100" s="56">
        <v>-10.46</v>
      </c>
      <c r="N100" s="56">
        <v>-12.25</v>
      </c>
    </row>
    <row r="101" spans="1:14" s="159" customFormat="1" x14ac:dyDescent="0.3">
      <c r="A101" s="159" t="s">
        <v>261</v>
      </c>
      <c r="B101" s="207" t="s">
        <v>261</v>
      </c>
      <c r="C101" s="207" t="s">
        <v>261</v>
      </c>
      <c r="D101" s="207" t="s">
        <v>261</v>
      </c>
      <c r="E101" s="207" t="s">
        <v>261</v>
      </c>
      <c r="F101" s="207" t="s">
        <v>261</v>
      </c>
      <c r="G101" s="207" t="s">
        <v>261</v>
      </c>
      <c r="H101" s="207" t="s">
        <v>261</v>
      </c>
      <c r="I101" s="207" t="s">
        <v>261</v>
      </c>
      <c r="J101" s="207" t="s">
        <v>261</v>
      </c>
      <c r="K101" s="207" t="s">
        <v>261</v>
      </c>
      <c r="L101" s="207" t="s">
        <v>261</v>
      </c>
      <c r="M101" s="207" t="s">
        <v>261</v>
      </c>
      <c r="N101" s="207" t="s">
        <v>261</v>
      </c>
    </row>
  </sheetData>
  <sortState ref="A11:S100">
    <sortCondition ref="B11:B100"/>
    <sortCondition ref="H11:H100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"/>
  <sheetViews>
    <sheetView workbookViewId="0">
      <pane ySplit="10" topLeftCell="A11" activePane="bottomLeft" state="frozen"/>
      <selection pane="bottomLeft" activeCell="B1" sqref="B1"/>
    </sheetView>
  </sheetViews>
  <sheetFormatPr defaultRowHeight="14.4" x14ac:dyDescent="0.3"/>
  <cols>
    <col min="1" max="1" width="1.6640625" customWidth="1"/>
    <col min="2" max="2" width="3.77734375" style="70" customWidth="1"/>
    <col min="3" max="3" width="6.6640625" style="56" customWidth="1"/>
    <col min="4" max="5" width="26.6640625" style="56" customWidth="1"/>
    <col min="6" max="6" width="9.109375" style="56" customWidth="1"/>
    <col min="7" max="7" width="4.6640625" style="56" customWidth="1"/>
    <col min="8" max="8" width="6.6640625" style="56" customWidth="1"/>
    <col min="9" max="9" width="50.6640625" customWidth="1"/>
    <col min="10" max="10" width="6.6640625" style="56" customWidth="1"/>
    <col min="11" max="11" width="20.6640625" style="56" customWidth="1"/>
    <col min="12" max="12" width="16.6640625" style="56" customWidth="1"/>
    <col min="13" max="14" width="9.109375" style="56"/>
  </cols>
  <sheetData>
    <row r="1" spans="1:14" ht="18" x14ac:dyDescent="0.35">
      <c r="A1" s="1" t="s">
        <v>1627</v>
      </c>
    </row>
    <row r="5" spans="1:14" x14ac:dyDescent="0.3">
      <c r="E5" s="249" t="s">
        <v>1629</v>
      </c>
      <c r="F5" s="56">
        <f>3 + H7*10/(168*3600)</f>
        <v>3.381580687830688</v>
      </c>
      <c r="G5" s="174" t="s">
        <v>1647</v>
      </c>
      <c r="J5" s="175"/>
    </row>
    <row r="6" spans="1:14" x14ac:dyDescent="0.3">
      <c r="E6" s="318" t="s">
        <v>1628</v>
      </c>
      <c r="F6" s="56">
        <f>2+53/60 +40/3600</f>
        <v>2.8944444444444444</v>
      </c>
      <c r="G6" s="174" t="s">
        <v>1647</v>
      </c>
      <c r="H6" s="248">
        <f>H7/(168*2)</f>
        <v>68.68452380952381</v>
      </c>
      <c r="I6" t="s">
        <v>487</v>
      </c>
    </row>
    <row r="7" spans="1:14" x14ac:dyDescent="0.3">
      <c r="E7" s="318"/>
      <c r="F7" s="158">
        <f>SUM(F11:F178)/168</f>
        <v>0.12060357418430338</v>
      </c>
      <c r="H7" s="70">
        <f>SUM(H11:H178)*2-84</f>
        <v>23078</v>
      </c>
      <c r="I7" t="s">
        <v>488</v>
      </c>
    </row>
    <row r="9" spans="1:14" s="71" customFormat="1" x14ac:dyDescent="0.3">
      <c r="B9" s="72" t="s">
        <v>0</v>
      </c>
      <c r="C9" s="242" t="s">
        <v>262</v>
      </c>
      <c r="D9" s="242" t="s">
        <v>194</v>
      </c>
      <c r="E9" s="242" t="s">
        <v>193</v>
      </c>
      <c r="F9" s="242" t="s">
        <v>195</v>
      </c>
      <c r="G9" s="242" t="s">
        <v>196</v>
      </c>
      <c r="H9" s="242" t="s">
        <v>98</v>
      </c>
      <c r="I9" s="71" t="s">
        <v>197</v>
      </c>
      <c r="J9" s="242" t="s">
        <v>198</v>
      </c>
      <c r="K9" s="242" t="s">
        <v>199</v>
      </c>
      <c r="L9" s="242" t="s">
        <v>200</v>
      </c>
      <c r="M9" s="242" t="s">
        <v>278</v>
      </c>
      <c r="N9" s="242" t="s">
        <v>279</v>
      </c>
    </row>
    <row r="11" spans="1:14" x14ac:dyDescent="0.3">
      <c r="B11" s="70">
        <v>1</v>
      </c>
      <c r="C11" s="56">
        <v>1</v>
      </c>
      <c r="D11" s="56" t="s">
        <v>1334</v>
      </c>
      <c r="E11" s="56" t="s">
        <v>1339</v>
      </c>
      <c r="F11" s="158">
        <v>0.13350694444444444</v>
      </c>
      <c r="G11" s="56" t="s">
        <v>1369</v>
      </c>
      <c r="H11" s="56">
        <v>58</v>
      </c>
      <c r="I11" t="s">
        <v>1403</v>
      </c>
      <c r="J11" s="56" t="s">
        <v>3</v>
      </c>
      <c r="K11" s="56" t="s">
        <v>1454</v>
      </c>
      <c r="L11" s="56" t="s">
        <v>239</v>
      </c>
      <c r="M11" s="56">
        <v>18.03</v>
      </c>
      <c r="N11" s="56">
        <v>318.45999999999998</v>
      </c>
    </row>
    <row r="12" spans="1:14" x14ac:dyDescent="0.3">
      <c r="B12" s="70">
        <v>2</v>
      </c>
      <c r="C12" s="56">
        <v>1</v>
      </c>
      <c r="D12" s="56" t="s">
        <v>1333</v>
      </c>
      <c r="E12" s="56" t="s">
        <v>1340</v>
      </c>
      <c r="F12" s="158">
        <v>0.11996527777777777</v>
      </c>
      <c r="G12" s="56" t="s">
        <v>208</v>
      </c>
      <c r="H12" s="56">
        <v>54</v>
      </c>
      <c r="I12" t="s">
        <v>228</v>
      </c>
      <c r="J12" s="56" t="s">
        <v>3</v>
      </c>
      <c r="K12" s="56" t="s">
        <v>1455</v>
      </c>
      <c r="L12" s="56" t="s">
        <v>239</v>
      </c>
      <c r="M12" s="56">
        <v>48.7</v>
      </c>
      <c r="N12" s="56" t="s">
        <v>250</v>
      </c>
    </row>
    <row r="13" spans="1:14" x14ac:dyDescent="0.3">
      <c r="B13" s="70">
        <v>3</v>
      </c>
      <c r="C13" s="56">
        <v>1</v>
      </c>
      <c r="D13" s="56" t="s">
        <v>1335</v>
      </c>
      <c r="E13" s="56" t="s">
        <v>1338</v>
      </c>
      <c r="F13" s="158">
        <v>0.13285879629629629</v>
      </c>
      <c r="G13" s="56" t="s">
        <v>206</v>
      </c>
      <c r="H13" s="56">
        <v>64</v>
      </c>
      <c r="I13" t="s">
        <v>226</v>
      </c>
      <c r="J13" s="56" t="s">
        <v>3</v>
      </c>
      <c r="K13" s="56" t="s">
        <v>1456</v>
      </c>
      <c r="L13" s="56" t="s">
        <v>239</v>
      </c>
      <c r="M13" s="56">
        <v>256</v>
      </c>
      <c r="N13" s="56" t="s">
        <v>900</v>
      </c>
    </row>
    <row r="14" spans="1:14" x14ac:dyDescent="0.3">
      <c r="B14" s="70">
        <v>4</v>
      </c>
      <c r="C14" s="56">
        <v>1</v>
      </c>
      <c r="D14" s="56" t="s">
        <v>1337</v>
      </c>
      <c r="E14" s="56" t="s">
        <v>1336</v>
      </c>
      <c r="F14" s="158">
        <v>0.12884259259259259</v>
      </c>
      <c r="G14" s="56" t="s">
        <v>1370</v>
      </c>
      <c r="H14" s="56">
        <v>63</v>
      </c>
      <c r="I14" t="s">
        <v>1404</v>
      </c>
      <c r="J14" s="56" t="s">
        <v>4</v>
      </c>
      <c r="K14" s="56" t="s">
        <v>1457</v>
      </c>
      <c r="L14" s="56" t="s">
        <v>239</v>
      </c>
      <c r="M14" s="56">
        <v>-250</v>
      </c>
      <c r="N14" s="56">
        <v>-24.79</v>
      </c>
    </row>
    <row r="15" spans="1:14" x14ac:dyDescent="0.3">
      <c r="B15" s="70">
        <v>5</v>
      </c>
      <c r="C15" s="56">
        <v>2</v>
      </c>
      <c r="D15" s="56" t="s">
        <v>1339</v>
      </c>
      <c r="E15" s="56" t="s">
        <v>1336</v>
      </c>
      <c r="F15" s="158">
        <v>0.14319444444444443</v>
      </c>
      <c r="G15" s="56" t="s">
        <v>222</v>
      </c>
      <c r="H15" s="56">
        <v>93</v>
      </c>
      <c r="I15" t="s">
        <v>234</v>
      </c>
      <c r="J15" s="56" t="s">
        <v>4</v>
      </c>
      <c r="K15" s="56" t="s">
        <v>1458</v>
      </c>
      <c r="L15" s="56" t="s">
        <v>239</v>
      </c>
      <c r="M15" s="56" t="s">
        <v>482</v>
      </c>
      <c r="N15" s="56">
        <v>-77.58</v>
      </c>
    </row>
    <row r="16" spans="1:14" x14ac:dyDescent="0.3">
      <c r="B16" s="70">
        <v>6</v>
      </c>
      <c r="C16" s="56">
        <v>2</v>
      </c>
      <c r="D16" s="56" t="s">
        <v>1338</v>
      </c>
      <c r="E16" s="56" t="s">
        <v>1337</v>
      </c>
      <c r="F16" s="158">
        <v>0.10627314814814814</v>
      </c>
      <c r="G16" s="56" t="s">
        <v>1371</v>
      </c>
      <c r="H16" s="56">
        <v>47</v>
      </c>
      <c r="I16" t="s">
        <v>1405</v>
      </c>
      <c r="J16" s="56" t="s">
        <v>58</v>
      </c>
      <c r="K16" s="56" t="s">
        <v>1459</v>
      </c>
      <c r="L16" s="56" t="s">
        <v>238</v>
      </c>
      <c r="M16" s="56">
        <v>0.01</v>
      </c>
      <c r="N16" s="56">
        <v>0</v>
      </c>
    </row>
    <row r="17" spans="2:14" x14ac:dyDescent="0.3">
      <c r="B17" s="70">
        <v>7</v>
      </c>
      <c r="C17" s="56">
        <v>2</v>
      </c>
      <c r="D17" s="56" t="s">
        <v>1340</v>
      </c>
      <c r="E17" s="56" t="s">
        <v>1335</v>
      </c>
      <c r="F17" s="158">
        <v>0.10483796296296295</v>
      </c>
      <c r="G17" s="56" t="s">
        <v>1372</v>
      </c>
      <c r="H17" s="56">
        <v>42</v>
      </c>
      <c r="I17" t="s">
        <v>1406</v>
      </c>
      <c r="J17" s="56" t="s">
        <v>58</v>
      </c>
      <c r="K17" s="56" t="s">
        <v>1460</v>
      </c>
      <c r="L17" s="56" t="s">
        <v>238</v>
      </c>
      <c r="M17" s="56">
        <v>-0.04</v>
      </c>
      <c r="N17" s="56">
        <v>-7.0000000000000007E-2</v>
      </c>
    </row>
    <row r="18" spans="2:14" x14ac:dyDescent="0.3">
      <c r="B18" s="70">
        <v>8</v>
      </c>
      <c r="C18" s="56">
        <v>2</v>
      </c>
      <c r="D18" s="56" t="s">
        <v>1334</v>
      </c>
      <c r="E18" s="56" t="s">
        <v>1333</v>
      </c>
      <c r="F18" s="158">
        <v>0.15953703703703703</v>
      </c>
      <c r="G18" s="56" t="s">
        <v>1373</v>
      </c>
      <c r="H18" s="56">
        <v>157</v>
      </c>
      <c r="I18" t="s">
        <v>1407</v>
      </c>
      <c r="J18" s="56" t="s">
        <v>58</v>
      </c>
      <c r="K18" s="56" t="s">
        <v>1461</v>
      </c>
      <c r="L18" s="56" t="s">
        <v>238</v>
      </c>
      <c r="M18" s="56">
        <v>0.05</v>
      </c>
      <c r="N18" s="56">
        <v>0</v>
      </c>
    </row>
    <row r="19" spans="2:14" x14ac:dyDescent="0.3">
      <c r="B19" s="70">
        <v>9</v>
      </c>
      <c r="C19" s="56">
        <v>3</v>
      </c>
      <c r="D19" s="56" t="s">
        <v>1333</v>
      </c>
      <c r="E19" s="56" t="s">
        <v>1339</v>
      </c>
      <c r="F19" s="158">
        <v>0.14010416666666667</v>
      </c>
      <c r="G19" s="56" t="s">
        <v>1374</v>
      </c>
      <c r="H19" s="56">
        <v>82</v>
      </c>
      <c r="I19" t="s">
        <v>1408</v>
      </c>
      <c r="J19" s="56" t="s">
        <v>3</v>
      </c>
      <c r="K19" s="56" t="s">
        <v>1462</v>
      </c>
      <c r="L19" s="56" t="s">
        <v>239</v>
      </c>
      <c r="M19" s="56" t="s">
        <v>243</v>
      </c>
      <c r="N19" s="56" t="s">
        <v>1266</v>
      </c>
    </row>
    <row r="20" spans="2:14" x14ac:dyDescent="0.3">
      <c r="B20" s="70">
        <v>10</v>
      </c>
      <c r="C20" s="56">
        <v>3</v>
      </c>
      <c r="D20" s="56" t="s">
        <v>1335</v>
      </c>
      <c r="E20" s="56" t="s">
        <v>1334</v>
      </c>
      <c r="F20" s="158">
        <v>0.1065162037037037</v>
      </c>
      <c r="G20" s="56" t="s">
        <v>938</v>
      </c>
      <c r="H20" s="56">
        <v>51</v>
      </c>
      <c r="I20" t="s">
        <v>940</v>
      </c>
      <c r="J20" s="56" t="s">
        <v>58</v>
      </c>
      <c r="K20" s="56" t="s">
        <v>1463</v>
      </c>
      <c r="L20" s="56" t="s">
        <v>238</v>
      </c>
      <c r="M20" s="56">
        <v>0.06</v>
      </c>
      <c r="N20" s="56">
        <v>0.02</v>
      </c>
    </row>
    <row r="21" spans="2:14" x14ac:dyDescent="0.3">
      <c r="B21" s="70">
        <v>11</v>
      </c>
      <c r="C21" s="56">
        <v>3</v>
      </c>
      <c r="D21" s="56" t="s">
        <v>1337</v>
      </c>
      <c r="E21" s="56" t="s">
        <v>1340</v>
      </c>
      <c r="F21" s="158">
        <v>0.10734953703703703</v>
      </c>
      <c r="G21" s="56" t="s">
        <v>1375</v>
      </c>
      <c r="H21" s="56">
        <v>54</v>
      </c>
      <c r="I21" t="s">
        <v>1409</v>
      </c>
      <c r="J21" s="56" t="s">
        <v>58</v>
      </c>
      <c r="K21" s="56" t="s">
        <v>1464</v>
      </c>
      <c r="L21" s="56" t="s">
        <v>238</v>
      </c>
      <c r="M21" s="56">
        <v>0</v>
      </c>
      <c r="N21" s="56">
        <v>0</v>
      </c>
    </row>
    <row r="22" spans="2:14" x14ac:dyDescent="0.3">
      <c r="B22" s="70">
        <v>12</v>
      </c>
      <c r="C22" s="56">
        <v>3</v>
      </c>
      <c r="D22" s="56" t="s">
        <v>1336</v>
      </c>
      <c r="E22" s="56" t="s">
        <v>1338</v>
      </c>
      <c r="F22" s="158">
        <v>0.15049768518518519</v>
      </c>
      <c r="G22" s="56" t="s">
        <v>1114</v>
      </c>
      <c r="H22" s="56">
        <v>126</v>
      </c>
      <c r="I22" t="s">
        <v>1140</v>
      </c>
      <c r="J22" s="56" t="s">
        <v>58</v>
      </c>
      <c r="K22" s="56" t="s">
        <v>1465</v>
      </c>
      <c r="L22" s="56" t="s">
        <v>240</v>
      </c>
      <c r="M22" s="56">
        <v>0.26</v>
      </c>
      <c r="N22" s="56">
        <v>0</v>
      </c>
    </row>
    <row r="23" spans="2:14" x14ac:dyDescent="0.3">
      <c r="B23" s="70">
        <v>13</v>
      </c>
      <c r="C23" s="56">
        <v>4</v>
      </c>
      <c r="D23" s="56" t="s">
        <v>1339</v>
      </c>
      <c r="E23" s="56" t="s">
        <v>1338</v>
      </c>
      <c r="F23" s="158">
        <v>0.12550925925925926</v>
      </c>
      <c r="G23" s="56" t="s">
        <v>586</v>
      </c>
      <c r="H23" s="56">
        <v>72</v>
      </c>
      <c r="I23" t="s">
        <v>1410</v>
      </c>
      <c r="J23" s="56" t="s">
        <v>58</v>
      </c>
      <c r="K23" s="56" t="s">
        <v>1466</v>
      </c>
      <c r="L23" s="56" t="s">
        <v>240</v>
      </c>
      <c r="M23" s="56">
        <v>0</v>
      </c>
      <c r="N23" s="56">
        <v>0</v>
      </c>
    </row>
    <row r="24" spans="2:14" x14ac:dyDescent="0.3">
      <c r="B24" s="70">
        <v>14</v>
      </c>
      <c r="C24" s="56">
        <v>4</v>
      </c>
      <c r="D24" s="56" t="s">
        <v>1340</v>
      </c>
      <c r="E24" s="56" t="s">
        <v>1336</v>
      </c>
      <c r="F24" s="158">
        <v>7.7928240740740742E-2</v>
      </c>
      <c r="G24" s="56" t="s">
        <v>1120</v>
      </c>
      <c r="H24" s="56">
        <v>39</v>
      </c>
      <c r="I24" t="s">
        <v>1411</v>
      </c>
      <c r="J24" s="56" t="s">
        <v>58</v>
      </c>
      <c r="K24" s="56" t="s">
        <v>1467</v>
      </c>
      <c r="L24" s="56" t="s">
        <v>240</v>
      </c>
      <c r="M24" s="56">
        <v>0</v>
      </c>
      <c r="N24" s="56">
        <v>0</v>
      </c>
    </row>
    <row r="25" spans="2:14" x14ac:dyDescent="0.3">
      <c r="B25" s="70">
        <v>15</v>
      </c>
      <c r="C25" s="56">
        <v>4</v>
      </c>
      <c r="D25" s="56" t="s">
        <v>1334</v>
      </c>
      <c r="E25" s="56" t="s">
        <v>1337</v>
      </c>
      <c r="F25" s="158">
        <v>0.14472222222222222</v>
      </c>
      <c r="G25" s="56" t="s">
        <v>1376</v>
      </c>
      <c r="H25" s="56">
        <v>94</v>
      </c>
      <c r="I25" t="s">
        <v>1412</v>
      </c>
      <c r="J25" s="56" t="s">
        <v>3</v>
      </c>
      <c r="K25" s="56" t="s">
        <v>1468</v>
      </c>
      <c r="L25" s="56" t="s">
        <v>239</v>
      </c>
      <c r="M25" s="56">
        <v>20.67</v>
      </c>
      <c r="N25" s="56">
        <v>250</v>
      </c>
    </row>
    <row r="26" spans="2:14" x14ac:dyDescent="0.3">
      <c r="B26" s="70">
        <v>16</v>
      </c>
      <c r="C26" s="56">
        <v>4</v>
      </c>
      <c r="D26" s="56" t="s">
        <v>1333</v>
      </c>
      <c r="E26" s="56" t="s">
        <v>1335</v>
      </c>
      <c r="F26" s="158">
        <v>0.1499537037037037</v>
      </c>
      <c r="G26" s="56" t="s">
        <v>910</v>
      </c>
      <c r="H26" s="56">
        <v>119</v>
      </c>
      <c r="I26" t="s">
        <v>1062</v>
      </c>
      <c r="J26" s="56" t="s">
        <v>58</v>
      </c>
      <c r="K26" s="56" t="s">
        <v>1469</v>
      </c>
      <c r="L26" s="56" t="s">
        <v>237</v>
      </c>
      <c r="M26" s="56">
        <v>0</v>
      </c>
      <c r="N26" s="56">
        <v>0</v>
      </c>
    </row>
    <row r="27" spans="2:14" x14ac:dyDescent="0.3">
      <c r="B27" s="70">
        <v>17</v>
      </c>
      <c r="C27" s="56">
        <v>5</v>
      </c>
      <c r="D27" s="56" t="s">
        <v>1335</v>
      </c>
      <c r="E27" s="56" t="s">
        <v>1339</v>
      </c>
      <c r="F27" s="158">
        <v>0.15783564814814813</v>
      </c>
      <c r="G27" s="56" t="s">
        <v>601</v>
      </c>
      <c r="H27" s="56">
        <v>152</v>
      </c>
      <c r="I27" t="s">
        <v>1413</v>
      </c>
      <c r="J27" s="56" t="s">
        <v>58</v>
      </c>
      <c r="K27" s="56" t="s">
        <v>1470</v>
      </c>
      <c r="L27" s="56" t="s">
        <v>238</v>
      </c>
      <c r="M27" s="56">
        <v>0.01</v>
      </c>
      <c r="N27" s="56">
        <v>0</v>
      </c>
    </row>
    <row r="28" spans="2:14" x14ac:dyDescent="0.3">
      <c r="B28" s="70">
        <v>18</v>
      </c>
      <c r="C28" s="56">
        <v>5</v>
      </c>
      <c r="D28" s="56" t="s">
        <v>1337</v>
      </c>
      <c r="E28" s="56" t="s">
        <v>1333</v>
      </c>
      <c r="F28" s="158">
        <v>0.13565972222222222</v>
      </c>
      <c r="G28" s="56" t="s">
        <v>1377</v>
      </c>
      <c r="H28" s="56">
        <v>79</v>
      </c>
      <c r="I28" t="s">
        <v>1414</v>
      </c>
      <c r="J28" s="56" t="s">
        <v>58</v>
      </c>
      <c r="K28" s="56" t="s">
        <v>1471</v>
      </c>
      <c r="L28" s="56" t="s">
        <v>237</v>
      </c>
      <c r="M28" s="56">
        <v>0</v>
      </c>
      <c r="N28" s="56">
        <v>0</v>
      </c>
    </row>
    <row r="29" spans="2:14" x14ac:dyDescent="0.3">
      <c r="B29" s="70">
        <v>19</v>
      </c>
      <c r="C29" s="56">
        <v>5</v>
      </c>
      <c r="D29" s="56" t="s">
        <v>1336</v>
      </c>
      <c r="E29" s="56" t="s">
        <v>1334</v>
      </c>
      <c r="F29" s="158">
        <v>8.4189814814814815E-2</v>
      </c>
      <c r="G29" s="56" t="s">
        <v>1378</v>
      </c>
      <c r="H29" s="56">
        <v>36</v>
      </c>
      <c r="I29" t="s">
        <v>1415</v>
      </c>
      <c r="J29" s="56" t="s">
        <v>58</v>
      </c>
      <c r="K29" s="56" t="s">
        <v>1472</v>
      </c>
      <c r="L29" s="56" t="s">
        <v>238</v>
      </c>
      <c r="M29" s="56">
        <v>0.03</v>
      </c>
      <c r="N29" s="56">
        <v>0</v>
      </c>
    </row>
    <row r="30" spans="2:14" x14ac:dyDescent="0.3">
      <c r="B30" s="70">
        <v>20</v>
      </c>
      <c r="C30" s="56">
        <v>5</v>
      </c>
      <c r="D30" s="56" t="s">
        <v>1338</v>
      </c>
      <c r="E30" s="56" t="s">
        <v>1340</v>
      </c>
      <c r="F30" s="158">
        <v>0.15074074074074076</v>
      </c>
      <c r="G30" s="56" t="s">
        <v>1379</v>
      </c>
      <c r="H30" s="56">
        <v>122</v>
      </c>
      <c r="I30" t="s">
        <v>1416</v>
      </c>
      <c r="J30" s="56" t="s">
        <v>58</v>
      </c>
      <c r="K30" s="56" t="s">
        <v>1473</v>
      </c>
      <c r="L30" s="56" t="s">
        <v>240</v>
      </c>
      <c r="M30" s="56">
        <v>0</v>
      </c>
      <c r="N30" s="56">
        <v>0</v>
      </c>
    </row>
    <row r="31" spans="2:14" x14ac:dyDescent="0.3">
      <c r="B31" s="70">
        <v>21</v>
      </c>
      <c r="C31" s="56">
        <v>6</v>
      </c>
      <c r="D31" s="56" t="s">
        <v>1339</v>
      </c>
      <c r="E31" s="56" t="s">
        <v>1340</v>
      </c>
      <c r="F31" s="158">
        <v>0.14619212962962963</v>
      </c>
      <c r="G31" s="56" t="s">
        <v>201</v>
      </c>
      <c r="H31" s="56">
        <v>103</v>
      </c>
      <c r="I31" t="s">
        <v>1417</v>
      </c>
      <c r="J31" s="56" t="s">
        <v>58</v>
      </c>
      <c r="K31" s="56" t="s">
        <v>1474</v>
      </c>
      <c r="L31" s="56" t="s">
        <v>238</v>
      </c>
      <c r="M31" s="56">
        <v>0.01</v>
      </c>
      <c r="N31" s="56">
        <v>0</v>
      </c>
    </row>
    <row r="32" spans="2:14" x14ac:dyDescent="0.3">
      <c r="B32" s="70">
        <v>22</v>
      </c>
      <c r="C32" s="56">
        <v>6</v>
      </c>
      <c r="D32" s="56" t="s">
        <v>1334</v>
      </c>
      <c r="E32" s="56" t="s">
        <v>1338</v>
      </c>
      <c r="F32" s="158">
        <v>0.16429398148148147</v>
      </c>
      <c r="G32" s="56" t="s">
        <v>1380</v>
      </c>
      <c r="H32" s="56">
        <v>176</v>
      </c>
      <c r="I32" t="s">
        <v>1418</v>
      </c>
      <c r="J32" s="56" t="s">
        <v>58</v>
      </c>
      <c r="K32" s="56" t="s">
        <v>1475</v>
      </c>
      <c r="L32" s="56" t="s">
        <v>238</v>
      </c>
      <c r="M32" s="56">
        <v>0.08</v>
      </c>
      <c r="N32" s="56">
        <v>0</v>
      </c>
    </row>
    <row r="33" spans="2:14" x14ac:dyDescent="0.3">
      <c r="B33" s="70">
        <v>23</v>
      </c>
      <c r="C33" s="56">
        <v>6</v>
      </c>
      <c r="D33" s="56" t="s">
        <v>1333</v>
      </c>
      <c r="E33" s="56" t="s">
        <v>1336</v>
      </c>
      <c r="F33" s="158">
        <v>0.10880787037037037</v>
      </c>
      <c r="G33" s="56" t="s">
        <v>1381</v>
      </c>
      <c r="H33" s="56">
        <v>52</v>
      </c>
      <c r="I33" t="s">
        <v>1419</v>
      </c>
      <c r="J33" s="56" t="s">
        <v>58</v>
      </c>
      <c r="K33" s="56" t="s">
        <v>1476</v>
      </c>
      <c r="L33" s="56" t="s">
        <v>237</v>
      </c>
      <c r="M33" s="56">
        <v>0</v>
      </c>
      <c r="N33" s="56">
        <v>0</v>
      </c>
    </row>
    <row r="34" spans="2:14" x14ac:dyDescent="0.3">
      <c r="B34" s="70">
        <v>24</v>
      </c>
      <c r="C34" s="56">
        <v>6</v>
      </c>
      <c r="D34" s="56" t="s">
        <v>1335</v>
      </c>
      <c r="E34" s="56" t="s">
        <v>1337</v>
      </c>
      <c r="F34" s="158">
        <v>0.15239583333333334</v>
      </c>
      <c r="G34" s="56" t="s">
        <v>217</v>
      </c>
      <c r="H34" s="56">
        <v>125</v>
      </c>
      <c r="I34" t="s">
        <v>1420</v>
      </c>
      <c r="J34" s="56" t="s">
        <v>58</v>
      </c>
      <c r="K34" s="56" t="s">
        <v>1477</v>
      </c>
      <c r="L34" s="56" t="s">
        <v>238</v>
      </c>
      <c r="M34" s="56">
        <v>0.02</v>
      </c>
      <c r="N34" s="56">
        <v>0</v>
      </c>
    </row>
    <row r="35" spans="2:14" x14ac:dyDescent="0.3">
      <c r="B35" s="70">
        <v>25</v>
      </c>
      <c r="C35" s="56">
        <v>7</v>
      </c>
      <c r="D35" s="56" t="s">
        <v>1337</v>
      </c>
      <c r="E35" s="56" t="s">
        <v>1339</v>
      </c>
      <c r="F35" s="158">
        <v>0.15688657407407405</v>
      </c>
      <c r="G35" s="56" t="s">
        <v>1378</v>
      </c>
      <c r="H35" s="56">
        <v>149</v>
      </c>
      <c r="I35" t="s">
        <v>1415</v>
      </c>
      <c r="J35" s="56" t="s">
        <v>58</v>
      </c>
      <c r="K35" s="56" t="s">
        <v>1478</v>
      </c>
      <c r="L35" s="56" t="s">
        <v>238</v>
      </c>
      <c r="M35" s="56">
        <v>0</v>
      </c>
      <c r="N35" s="56">
        <v>0</v>
      </c>
    </row>
    <row r="36" spans="2:14" x14ac:dyDescent="0.3">
      <c r="B36" s="70">
        <v>26</v>
      </c>
      <c r="C36" s="56">
        <v>7</v>
      </c>
      <c r="D36" s="56" t="s">
        <v>1336</v>
      </c>
      <c r="E36" s="56" t="s">
        <v>1335</v>
      </c>
      <c r="F36" s="158">
        <v>9.5324074074074075E-2</v>
      </c>
      <c r="G36" s="56" t="s">
        <v>216</v>
      </c>
      <c r="H36" s="56">
        <v>52</v>
      </c>
      <c r="I36" t="s">
        <v>1151</v>
      </c>
      <c r="J36" s="56" t="s">
        <v>58</v>
      </c>
      <c r="K36" s="56" t="s">
        <v>1479</v>
      </c>
      <c r="L36" s="56" t="s">
        <v>240</v>
      </c>
      <c r="M36" s="56">
        <v>0</v>
      </c>
      <c r="N36" s="56">
        <v>-0.01</v>
      </c>
    </row>
    <row r="37" spans="2:14" x14ac:dyDescent="0.3">
      <c r="B37" s="70">
        <v>27</v>
      </c>
      <c r="C37" s="56">
        <v>7</v>
      </c>
      <c r="D37" s="56" t="s">
        <v>1338</v>
      </c>
      <c r="E37" s="56" t="s">
        <v>1333</v>
      </c>
      <c r="F37" s="158">
        <v>0.1333101851851852</v>
      </c>
      <c r="G37" s="56" t="s">
        <v>1375</v>
      </c>
      <c r="H37" s="56">
        <v>85</v>
      </c>
      <c r="I37" t="s">
        <v>1421</v>
      </c>
      <c r="J37" s="56" t="s">
        <v>58</v>
      </c>
      <c r="K37" s="56" t="s">
        <v>1480</v>
      </c>
      <c r="L37" s="56" t="s">
        <v>238</v>
      </c>
      <c r="M37" s="56">
        <v>0.01</v>
      </c>
      <c r="N37" s="56">
        <v>0</v>
      </c>
    </row>
    <row r="38" spans="2:14" x14ac:dyDescent="0.3">
      <c r="B38" s="70">
        <v>28</v>
      </c>
      <c r="C38" s="56">
        <v>7</v>
      </c>
      <c r="D38" s="56" t="s">
        <v>1340</v>
      </c>
      <c r="E38" s="56" t="s">
        <v>1334</v>
      </c>
      <c r="F38" s="158">
        <v>0.1175462962962963</v>
      </c>
      <c r="G38" s="56" t="s">
        <v>588</v>
      </c>
      <c r="H38" s="56">
        <v>48</v>
      </c>
      <c r="I38" t="s">
        <v>1422</v>
      </c>
      <c r="J38" s="56" t="s">
        <v>58</v>
      </c>
      <c r="K38" s="56" t="s">
        <v>1481</v>
      </c>
      <c r="L38" s="56" t="s">
        <v>240</v>
      </c>
      <c r="M38" s="56">
        <v>0</v>
      </c>
      <c r="N38" s="56">
        <v>0</v>
      </c>
    </row>
    <row r="39" spans="2:14" x14ac:dyDescent="0.3">
      <c r="B39" s="70">
        <v>29</v>
      </c>
      <c r="C39" s="56">
        <v>8</v>
      </c>
      <c r="D39" s="56" t="s">
        <v>1339</v>
      </c>
      <c r="E39" s="56" t="s">
        <v>1334</v>
      </c>
      <c r="F39" s="158">
        <v>0.13542824074074075</v>
      </c>
      <c r="G39" s="56" t="s">
        <v>1369</v>
      </c>
      <c r="H39" s="56">
        <v>67</v>
      </c>
      <c r="I39" t="s">
        <v>1403</v>
      </c>
      <c r="J39" s="56" t="s">
        <v>58</v>
      </c>
      <c r="K39" s="56" t="s">
        <v>1482</v>
      </c>
      <c r="L39" s="56" t="s">
        <v>238</v>
      </c>
      <c r="M39" s="56">
        <v>0</v>
      </c>
      <c r="N39" s="56">
        <v>-0.05</v>
      </c>
    </row>
    <row r="40" spans="2:14" x14ac:dyDescent="0.3">
      <c r="B40" s="70">
        <v>30</v>
      </c>
      <c r="C40" s="56">
        <v>8</v>
      </c>
      <c r="D40" s="56" t="s">
        <v>1340</v>
      </c>
      <c r="E40" s="56" t="s">
        <v>1333</v>
      </c>
      <c r="F40" s="158">
        <v>0.10214120370370371</v>
      </c>
      <c r="G40" s="56" t="s">
        <v>208</v>
      </c>
      <c r="H40" s="56">
        <v>42</v>
      </c>
      <c r="I40" t="s">
        <v>228</v>
      </c>
      <c r="J40" s="56" t="s">
        <v>58</v>
      </c>
      <c r="K40" s="56" t="s">
        <v>1483</v>
      </c>
      <c r="L40" s="56" t="s">
        <v>240</v>
      </c>
      <c r="M40" s="56">
        <v>0</v>
      </c>
      <c r="N40" s="56">
        <v>0</v>
      </c>
    </row>
    <row r="41" spans="2:14" x14ac:dyDescent="0.3">
      <c r="B41" s="70">
        <v>31</v>
      </c>
      <c r="C41" s="56">
        <v>8</v>
      </c>
      <c r="D41" s="56" t="s">
        <v>1338</v>
      </c>
      <c r="E41" s="56" t="s">
        <v>1335</v>
      </c>
      <c r="F41" s="158">
        <v>8.5740740740740742E-2</v>
      </c>
      <c r="G41" s="56" t="s">
        <v>206</v>
      </c>
      <c r="H41" s="56">
        <v>38</v>
      </c>
      <c r="I41" t="s">
        <v>226</v>
      </c>
      <c r="J41" s="56" t="s">
        <v>58</v>
      </c>
      <c r="K41" s="56" t="s">
        <v>1484</v>
      </c>
      <c r="L41" s="56" t="s">
        <v>238</v>
      </c>
      <c r="M41" s="56">
        <v>0</v>
      </c>
      <c r="N41" s="56">
        <v>0.02</v>
      </c>
    </row>
    <row r="42" spans="2:14" x14ac:dyDescent="0.3">
      <c r="B42" s="70">
        <v>32</v>
      </c>
      <c r="C42" s="56">
        <v>8</v>
      </c>
      <c r="D42" s="56" t="s">
        <v>1336</v>
      </c>
      <c r="E42" s="56" t="s">
        <v>1337</v>
      </c>
      <c r="F42" s="158">
        <v>0.11325231481481481</v>
      </c>
      <c r="G42" s="56" t="s">
        <v>1370</v>
      </c>
      <c r="H42" s="56">
        <v>55</v>
      </c>
      <c r="I42" t="s">
        <v>1404</v>
      </c>
      <c r="J42" s="56" t="s">
        <v>58</v>
      </c>
      <c r="K42" s="56" t="s">
        <v>1485</v>
      </c>
      <c r="L42" s="56" t="s">
        <v>240</v>
      </c>
      <c r="M42" s="56">
        <v>7.0000000000000007E-2</v>
      </c>
      <c r="N42" s="56">
        <v>0</v>
      </c>
    </row>
    <row r="43" spans="2:14" x14ac:dyDescent="0.3">
      <c r="B43" s="70">
        <v>33</v>
      </c>
      <c r="C43" s="56">
        <v>9</v>
      </c>
      <c r="D43" s="56" t="s">
        <v>1336</v>
      </c>
      <c r="E43" s="56" t="s">
        <v>1339</v>
      </c>
      <c r="F43" s="158">
        <v>0.10570601851851852</v>
      </c>
      <c r="G43" s="56" t="s">
        <v>222</v>
      </c>
      <c r="H43" s="56">
        <v>40</v>
      </c>
      <c r="I43" t="s">
        <v>234</v>
      </c>
      <c r="J43" s="56" t="s">
        <v>3</v>
      </c>
      <c r="K43" s="56" t="s">
        <v>1486</v>
      </c>
      <c r="L43" s="56" t="s">
        <v>239</v>
      </c>
      <c r="M43" s="56">
        <v>40.82</v>
      </c>
      <c r="N43" s="56">
        <v>17.82</v>
      </c>
    </row>
    <row r="44" spans="2:14" x14ac:dyDescent="0.3">
      <c r="B44" s="70">
        <v>34</v>
      </c>
      <c r="C44" s="56">
        <v>9</v>
      </c>
      <c r="D44" s="56" t="s">
        <v>1337</v>
      </c>
      <c r="E44" s="56" t="s">
        <v>1338</v>
      </c>
      <c r="F44" s="158">
        <v>0.1133912037037037</v>
      </c>
      <c r="G44" s="56" t="s">
        <v>1371</v>
      </c>
      <c r="H44" s="56">
        <v>51</v>
      </c>
      <c r="I44" t="s">
        <v>1405</v>
      </c>
      <c r="J44" s="56" t="s">
        <v>58</v>
      </c>
      <c r="K44" s="56" t="s">
        <v>1487</v>
      </c>
      <c r="L44" s="56" t="s">
        <v>240</v>
      </c>
      <c r="M44" s="56">
        <v>0</v>
      </c>
      <c r="N44" s="56">
        <v>0</v>
      </c>
    </row>
    <row r="45" spans="2:14" x14ac:dyDescent="0.3">
      <c r="B45" s="70">
        <v>35</v>
      </c>
      <c r="C45" s="56">
        <v>9</v>
      </c>
      <c r="D45" s="56" t="s">
        <v>1335</v>
      </c>
      <c r="E45" s="56" t="s">
        <v>1340</v>
      </c>
      <c r="F45" s="158">
        <v>0.12707175925925926</v>
      </c>
      <c r="G45" s="56" t="s">
        <v>1372</v>
      </c>
      <c r="H45" s="56">
        <v>55</v>
      </c>
      <c r="I45" t="s">
        <v>1406</v>
      </c>
      <c r="J45" s="56" t="s">
        <v>3</v>
      </c>
      <c r="K45" s="56" t="s">
        <v>1488</v>
      </c>
      <c r="L45" s="56" t="s">
        <v>239</v>
      </c>
      <c r="M45" s="56">
        <v>237.97</v>
      </c>
      <c r="N45" s="56">
        <v>11.4</v>
      </c>
    </row>
    <row r="46" spans="2:14" x14ac:dyDescent="0.3">
      <c r="B46" s="70">
        <v>36</v>
      </c>
      <c r="C46" s="56">
        <v>9</v>
      </c>
      <c r="D46" s="56" t="s">
        <v>1333</v>
      </c>
      <c r="E46" s="56" t="s">
        <v>1334</v>
      </c>
      <c r="F46" s="158">
        <v>0.13170138888888888</v>
      </c>
      <c r="G46" s="56" t="s">
        <v>1373</v>
      </c>
      <c r="H46" s="56">
        <v>67</v>
      </c>
      <c r="I46" t="s">
        <v>1407</v>
      </c>
      <c r="J46" s="56" t="s">
        <v>58</v>
      </c>
      <c r="K46" s="56" t="s">
        <v>1489</v>
      </c>
      <c r="L46" s="56" t="s">
        <v>238</v>
      </c>
      <c r="M46" s="56">
        <v>0</v>
      </c>
      <c r="N46" s="56">
        <v>-0.08</v>
      </c>
    </row>
    <row r="47" spans="2:14" x14ac:dyDescent="0.3">
      <c r="B47" s="70">
        <v>37</v>
      </c>
      <c r="C47" s="56">
        <v>10</v>
      </c>
      <c r="D47" s="56" t="s">
        <v>1339</v>
      </c>
      <c r="E47" s="56" t="s">
        <v>1333</v>
      </c>
      <c r="F47" s="158">
        <v>7.0347222222222214E-2</v>
      </c>
      <c r="G47" s="56" t="s">
        <v>1374</v>
      </c>
      <c r="H47" s="56">
        <v>40</v>
      </c>
      <c r="I47" t="s">
        <v>1408</v>
      </c>
      <c r="J47" s="56" t="s">
        <v>58</v>
      </c>
      <c r="K47" s="56" t="s">
        <v>1490</v>
      </c>
      <c r="L47" s="56" t="s">
        <v>238</v>
      </c>
      <c r="M47" s="56">
        <v>0</v>
      </c>
      <c r="N47" s="56">
        <v>0</v>
      </c>
    </row>
    <row r="48" spans="2:14" x14ac:dyDescent="0.3">
      <c r="B48" s="70">
        <v>38</v>
      </c>
      <c r="C48" s="56">
        <v>10</v>
      </c>
      <c r="D48" s="56" t="s">
        <v>1334</v>
      </c>
      <c r="E48" s="56" t="s">
        <v>1335</v>
      </c>
      <c r="F48" s="158">
        <v>0.12204861111111111</v>
      </c>
      <c r="G48" s="56" t="s">
        <v>938</v>
      </c>
      <c r="H48" s="56">
        <v>74</v>
      </c>
      <c r="I48" t="s">
        <v>940</v>
      </c>
      <c r="J48" s="56" t="s">
        <v>58</v>
      </c>
      <c r="K48" s="56" t="s">
        <v>1491</v>
      </c>
      <c r="L48" s="56" t="s">
        <v>240</v>
      </c>
      <c r="M48" s="56">
        <v>0</v>
      </c>
      <c r="N48" s="56">
        <v>0</v>
      </c>
    </row>
    <row r="49" spans="2:14" x14ac:dyDescent="0.3">
      <c r="B49" s="70">
        <v>39</v>
      </c>
      <c r="C49" s="56">
        <v>10</v>
      </c>
      <c r="D49" s="56" t="s">
        <v>1340</v>
      </c>
      <c r="E49" s="56" t="s">
        <v>1337</v>
      </c>
      <c r="F49" s="158">
        <v>0.11937500000000001</v>
      </c>
      <c r="G49" s="56" t="s">
        <v>1375</v>
      </c>
      <c r="H49" s="56">
        <v>55</v>
      </c>
      <c r="I49" t="s">
        <v>1409</v>
      </c>
      <c r="J49" s="56" t="s">
        <v>58</v>
      </c>
      <c r="K49" s="56" t="s">
        <v>1492</v>
      </c>
      <c r="L49" s="56" t="s">
        <v>237</v>
      </c>
      <c r="M49" s="56">
        <v>-0.05</v>
      </c>
      <c r="N49" s="56">
        <v>0</v>
      </c>
    </row>
    <row r="50" spans="2:14" x14ac:dyDescent="0.3">
      <c r="B50" s="70">
        <v>40</v>
      </c>
      <c r="C50" s="56">
        <v>10</v>
      </c>
      <c r="D50" s="56" t="s">
        <v>1338</v>
      </c>
      <c r="E50" s="56" t="s">
        <v>1336</v>
      </c>
      <c r="F50" s="158">
        <v>0.11005787037037036</v>
      </c>
      <c r="G50" s="56" t="s">
        <v>1114</v>
      </c>
      <c r="H50" s="56">
        <v>58</v>
      </c>
      <c r="I50" t="s">
        <v>1140</v>
      </c>
      <c r="J50" s="56" t="s">
        <v>58</v>
      </c>
      <c r="K50" s="56" t="s">
        <v>1493</v>
      </c>
      <c r="L50" s="56" t="s">
        <v>240</v>
      </c>
      <c r="M50" s="56">
        <v>0</v>
      </c>
      <c r="N50" s="56">
        <v>-0.12</v>
      </c>
    </row>
    <row r="51" spans="2:14" x14ac:dyDescent="0.3">
      <c r="B51" s="70">
        <v>41</v>
      </c>
      <c r="C51" s="56">
        <v>11</v>
      </c>
      <c r="D51" s="56" t="s">
        <v>1338</v>
      </c>
      <c r="E51" s="56" t="s">
        <v>1339</v>
      </c>
      <c r="F51" s="158">
        <v>0.12415509259259259</v>
      </c>
      <c r="G51" s="56" t="s">
        <v>586</v>
      </c>
      <c r="H51" s="56">
        <v>63</v>
      </c>
      <c r="I51" t="s">
        <v>1410</v>
      </c>
      <c r="J51" s="56" t="s">
        <v>58</v>
      </c>
      <c r="K51" s="56" t="s">
        <v>1494</v>
      </c>
      <c r="L51" s="56" t="s">
        <v>238</v>
      </c>
      <c r="M51" s="56">
        <v>0</v>
      </c>
      <c r="N51" s="56">
        <v>0</v>
      </c>
    </row>
    <row r="52" spans="2:14" x14ac:dyDescent="0.3">
      <c r="B52" s="70">
        <v>42</v>
      </c>
      <c r="C52" s="56">
        <v>11</v>
      </c>
      <c r="D52" s="56" t="s">
        <v>1336</v>
      </c>
      <c r="E52" s="56" t="s">
        <v>1340</v>
      </c>
      <c r="F52" s="158">
        <v>0.14221064814814816</v>
      </c>
      <c r="G52" s="56" t="s">
        <v>1120</v>
      </c>
      <c r="H52" s="56">
        <v>104</v>
      </c>
      <c r="I52" t="s">
        <v>1411</v>
      </c>
      <c r="J52" s="56" t="s">
        <v>3</v>
      </c>
      <c r="K52" s="56" t="s">
        <v>1495</v>
      </c>
      <c r="L52" s="56" t="s">
        <v>239</v>
      </c>
      <c r="M52" s="56">
        <v>14.85</v>
      </c>
      <c r="N52" s="56" t="s">
        <v>304</v>
      </c>
    </row>
    <row r="53" spans="2:14" x14ac:dyDescent="0.3">
      <c r="B53" s="70">
        <v>43</v>
      </c>
      <c r="C53" s="56">
        <v>11</v>
      </c>
      <c r="D53" s="56" t="s">
        <v>1337</v>
      </c>
      <c r="E53" s="56" t="s">
        <v>1334</v>
      </c>
      <c r="F53" s="158">
        <v>0.12149305555555556</v>
      </c>
      <c r="G53" s="56" t="s">
        <v>1376</v>
      </c>
      <c r="H53" s="56">
        <v>54</v>
      </c>
      <c r="I53" t="s">
        <v>1412</v>
      </c>
      <c r="J53" s="56" t="s">
        <v>58</v>
      </c>
      <c r="K53" s="56" t="s">
        <v>1496</v>
      </c>
      <c r="L53" s="56" t="s">
        <v>238</v>
      </c>
      <c r="M53" s="56">
        <v>0</v>
      </c>
      <c r="N53" s="56">
        <v>-0.06</v>
      </c>
    </row>
    <row r="54" spans="2:14" x14ac:dyDescent="0.3">
      <c r="B54" s="70">
        <v>44</v>
      </c>
      <c r="C54" s="56">
        <v>11</v>
      </c>
      <c r="D54" s="56" t="s">
        <v>1335</v>
      </c>
      <c r="E54" s="56" t="s">
        <v>1333</v>
      </c>
      <c r="F54" s="158">
        <v>0.14819444444444443</v>
      </c>
      <c r="G54" s="56" t="s">
        <v>910</v>
      </c>
      <c r="H54" s="56">
        <v>106</v>
      </c>
      <c r="I54" t="s">
        <v>1062</v>
      </c>
      <c r="J54" s="56" t="s">
        <v>58</v>
      </c>
      <c r="K54" s="56" t="s">
        <v>1497</v>
      </c>
      <c r="L54" s="56" t="s">
        <v>236</v>
      </c>
      <c r="M54" s="56">
        <v>0</v>
      </c>
      <c r="N54" s="56">
        <v>0</v>
      </c>
    </row>
    <row r="55" spans="2:14" x14ac:dyDescent="0.3">
      <c r="B55" s="70">
        <v>45</v>
      </c>
      <c r="C55" s="56">
        <v>12</v>
      </c>
      <c r="D55" s="56" t="s">
        <v>1339</v>
      </c>
      <c r="E55" s="56" t="s">
        <v>1335</v>
      </c>
      <c r="F55" s="158">
        <v>9.3321759259259271E-2</v>
      </c>
      <c r="G55" s="56" t="s">
        <v>601</v>
      </c>
      <c r="H55" s="56">
        <v>44</v>
      </c>
      <c r="I55" t="s">
        <v>1413</v>
      </c>
      <c r="J55" s="56" t="s">
        <v>58</v>
      </c>
      <c r="K55" s="56" t="s">
        <v>1498</v>
      </c>
      <c r="L55" s="56" t="s">
        <v>238</v>
      </c>
      <c r="M55" s="56">
        <v>0.01</v>
      </c>
      <c r="N55" s="56">
        <v>-0.08</v>
      </c>
    </row>
    <row r="56" spans="2:14" x14ac:dyDescent="0.3">
      <c r="B56" s="70">
        <v>46</v>
      </c>
      <c r="C56" s="56">
        <v>12</v>
      </c>
      <c r="D56" s="56" t="s">
        <v>1333</v>
      </c>
      <c r="E56" s="56" t="s">
        <v>1337</v>
      </c>
      <c r="F56" s="158">
        <v>0.11568287037037038</v>
      </c>
      <c r="G56" s="56" t="s">
        <v>1377</v>
      </c>
      <c r="H56" s="56">
        <v>64</v>
      </c>
      <c r="I56" t="s">
        <v>1414</v>
      </c>
      <c r="J56" s="56" t="s">
        <v>58</v>
      </c>
      <c r="K56" s="56" t="s">
        <v>1499</v>
      </c>
      <c r="L56" s="56" t="s">
        <v>238</v>
      </c>
      <c r="M56" s="56">
        <v>0</v>
      </c>
      <c r="N56" s="56">
        <v>0</v>
      </c>
    </row>
    <row r="57" spans="2:14" x14ac:dyDescent="0.3">
      <c r="B57" s="70">
        <v>47</v>
      </c>
      <c r="C57" s="56">
        <v>12</v>
      </c>
      <c r="D57" s="56" t="s">
        <v>1334</v>
      </c>
      <c r="E57" s="56" t="s">
        <v>1336</v>
      </c>
      <c r="F57" s="158">
        <v>0.11302083333333333</v>
      </c>
      <c r="G57" s="56" t="s">
        <v>1378</v>
      </c>
      <c r="H57" s="56">
        <v>53</v>
      </c>
      <c r="I57" t="s">
        <v>1415</v>
      </c>
      <c r="J57" s="56" t="s">
        <v>58</v>
      </c>
      <c r="K57" s="56" t="s">
        <v>1500</v>
      </c>
      <c r="L57" s="56" t="s">
        <v>238</v>
      </c>
      <c r="M57" s="56">
        <v>0.04</v>
      </c>
      <c r="N57" s="56">
        <v>0.04</v>
      </c>
    </row>
    <row r="58" spans="2:14" x14ac:dyDescent="0.3">
      <c r="B58" s="70">
        <v>48</v>
      </c>
      <c r="C58" s="56">
        <v>12</v>
      </c>
      <c r="D58" s="56" t="s">
        <v>1340</v>
      </c>
      <c r="E58" s="56" t="s">
        <v>1338</v>
      </c>
      <c r="F58" s="158">
        <v>0.12440972222222223</v>
      </c>
      <c r="G58" s="56" t="s">
        <v>1379</v>
      </c>
      <c r="H58" s="56">
        <v>57</v>
      </c>
      <c r="I58" t="s">
        <v>1416</v>
      </c>
      <c r="J58" s="56" t="s">
        <v>58</v>
      </c>
      <c r="K58" s="56" t="s">
        <v>1501</v>
      </c>
      <c r="L58" s="56" t="s">
        <v>238</v>
      </c>
      <c r="M58" s="56">
        <v>-0.01</v>
      </c>
      <c r="N58" s="56">
        <v>-0.01</v>
      </c>
    </row>
    <row r="59" spans="2:14" x14ac:dyDescent="0.3">
      <c r="B59" s="70">
        <v>49</v>
      </c>
      <c r="C59" s="56">
        <v>13</v>
      </c>
      <c r="D59" s="56" t="s">
        <v>1340</v>
      </c>
      <c r="E59" s="56" t="s">
        <v>1339</v>
      </c>
      <c r="F59" s="158">
        <v>0.14241898148148149</v>
      </c>
      <c r="G59" s="56" t="s">
        <v>201</v>
      </c>
      <c r="H59" s="56">
        <v>91</v>
      </c>
      <c r="I59" t="s">
        <v>1417</v>
      </c>
      <c r="J59" s="56" t="s">
        <v>58</v>
      </c>
      <c r="K59" s="56" t="s">
        <v>1502</v>
      </c>
      <c r="L59" s="56" t="s">
        <v>240</v>
      </c>
      <c r="M59" s="56">
        <v>0</v>
      </c>
      <c r="N59" s="56">
        <v>0</v>
      </c>
    </row>
    <row r="60" spans="2:14" x14ac:dyDescent="0.3">
      <c r="B60" s="70">
        <v>50</v>
      </c>
      <c r="C60" s="56">
        <v>13</v>
      </c>
      <c r="D60" s="56" t="s">
        <v>1338</v>
      </c>
      <c r="E60" s="56" t="s">
        <v>1334</v>
      </c>
      <c r="F60" s="158">
        <v>0.12461805555555555</v>
      </c>
      <c r="G60" s="56" t="s">
        <v>1380</v>
      </c>
      <c r="H60" s="56">
        <v>55</v>
      </c>
      <c r="I60" t="s">
        <v>1418</v>
      </c>
      <c r="J60" s="56" t="s">
        <v>58</v>
      </c>
      <c r="K60" s="56" t="s">
        <v>1503</v>
      </c>
      <c r="L60" s="56" t="s">
        <v>238</v>
      </c>
      <c r="M60" s="56">
        <v>0</v>
      </c>
      <c r="N60" s="56">
        <v>-0.04</v>
      </c>
    </row>
    <row r="61" spans="2:14" x14ac:dyDescent="0.3">
      <c r="B61" s="70">
        <v>51</v>
      </c>
      <c r="C61" s="56">
        <v>13</v>
      </c>
      <c r="D61" s="56" t="s">
        <v>1336</v>
      </c>
      <c r="E61" s="56" t="s">
        <v>1333</v>
      </c>
      <c r="F61" s="158">
        <v>5.7118055555555554E-2</v>
      </c>
      <c r="G61" s="56" t="s">
        <v>1381</v>
      </c>
      <c r="H61" s="56">
        <v>36</v>
      </c>
      <c r="I61" t="s">
        <v>1419</v>
      </c>
      <c r="J61" s="56" t="s">
        <v>58</v>
      </c>
      <c r="K61" s="56" t="s">
        <v>1504</v>
      </c>
      <c r="L61" s="56" t="s">
        <v>237</v>
      </c>
      <c r="M61" s="56">
        <v>0.03</v>
      </c>
      <c r="N61" s="56">
        <v>0</v>
      </c>
    </row>
    <row r="62" spans="2:14" x14ac:dyDescent="0.3">
      <c r="B62" s="70">
        <v>52</v>
      </c>
      <c r="C62" s="56">
        <v>13</v>
      </c>
      <c r="D62" s="56" t="s">
        <v>1337</v>
      </c>
      <c r="E62" s="56" t="s">
        <v>1335</v>
      </c>
      <c r="F62" s="158">
        <v>0.14871527777777779</v>
      </c>
      <c r="G62" s="56" t="s">
        <v>217</v>
      </c>
      <c r="H62" s="56">
        <v>112</v>
      </c>
      <c r="I62" t="s">
        <v>1420</v>
      </c>
      <c r="J62" s="56" t="s">
        <v>58</v>
      </c>
      <c r="K62" s="56" t="s">
        <v>1505</v>
      </c>
      <c r="L62" s="56" t="s">
        <v>238</v>
      </c>
      <c r="M62" s="56">
        <v>0</v>
      </c>
      <c r="N62" s="56">
        <v>-0.11</v>
      </c>
    </row>
    <row r="63" spans="2:14" x14ac:dyDescent="0.3">
      <c r="B63" s="70">
        <v>53</v>
      </c>
      <c r="C63" s="56">
        <v>14</v>
      </c>
      <c r="D63" s="56" t="s">
        <v>1339</v>
      </c>
      <c r="E63" s="56" t="s">
        <v>1337</v>
      </c>
      <c r="F63" s="158">
        <v>0.10458333333333332</v>
      </c>
      <c r="G63" s="56" t="s">
        <v>1378</v>
      </c>
      <c r="H63" s="56">
        <v>48</v>
      </c>
      <c r="I63" t="s">
        <v>1415</v>
      </c>
      <c r="J63" s="56" t="s">
        <v>58</v>
      </c>
      <c r="K63" s="56" t="s">
        <v>1506</v>
      </c>
      <c r="L63" s="56" t="s">
        <v>238</v>
      </c>
      <c r="M63" s="56">
        <v>0.01</v>
      </c>
      <c r="N63" s="56">
        <v>0</v>
      </c>
    </row>
    <row r="64" spans="2:14" x14ac:dyDescent="0.3">
      <c r="B64" s="70">
        <v>54</v>
      </c>
      <c r="C64" s="56">
        <v>14</v>
      </c>
      <c r="D64" s="56" t="s">
        <v>1335</v>
      </c>
      <c r="E64" s="56" t="s">
        <v>1336</v>
      </c>
      <c r="F64" s="158">
        <v>0.15212962962962964</v>
      </c>
      <c r="G64" s="56" t="s">
        <v>216</v>
      </c>
      <c r="H64" s="56">
        <v>128</v>
      </c>
      <c r="I64" t="s">
        <v>1151</v>
      </c>
      <c r="J64" s="56" t="s">
        <v>58</v>
      </c>
      <c r="K64" s="56" t="s">
        <v>1507</v>
      </c>
      <c r="L64" s="56" t="s">
        <v>238</v>
      </c>
      <c r="M64" s="56">
        <v>0.14000000000000001</v>
      </c>
      <c r="N64" s="56">
        <v>0.09</v>
      </c>
    </row>
    <row r="65" spans="2:14" x14ac:dyDescent="0.3">
      <c r="B65" s="70">
        <v>55</v>
      </c>
      <c r="C65" s="56">
        <v>14</v>
      </c>
      <c r="D65" s="56" t="s">
        <v>1333</v>
      </c>
      <c r="E65" s="56" t="s">
        <v>1338</v>
      </c>
      <c r="F65" s="158">
        <v>0.13452546296296297</v>
      </c>
      <c r="G65" s="56" t="s">
        <v>1382</v>
      </c>
      <c r="H65" s="56">
        <v>71</v>
      </c>
      <c r="I65" t="s">
        <v>1423</v>
      </c>
      <c r="J65" s="56" t="s">
        <v>58</v>
      </c>
      <c r="K65" s="56" t="s">
        <v>1508</v>
      </c>
      <c r="L65" s="56" t="s">
        <v>238</v>
      </c>
      <c r="M65" s="56">
        <v>0</v>
      </c>
      <c r="N65" s="56">
        <v>0.01</v>
      </c>
    </row>
    <row r="66" spans="2:14" x14ac:dyDescent="0.3">
      <c r="B66" s="70">
        <v>56</v>
      </c>
      <c r="C66" s="56">
        <v>14</v>
      </c>
      <c r="D66" s="56" t="s">
        <v>1334</v>
      </c>
      <c r="E66" s="56" t="s">
        <v>1340</v>
      </c>
      <c r="F66" s="158">
        <v>0.14246527777777776</v>
      </c>
      <c r="G66" s="56" t="s">
        <v>588</v>
      </c>
      <c r="H66" s="56">
        <v>84</v>
      </c>
      <c r="I66" t="s">
        <v>1422</v>
      </c>
      <c r="J66" s="56" t="s">
        <v>58</v>
      </c>
      <c r="K66" s="56" t="s">
        <v>1509</v>
      </c>
      <c r="L66" s="56" t="s">
        <v>238</v>
      </c>
      <c r="M66" s="56">
        <v>0.1</v>
      </c>
      <c r="N66" s="56">
        <v>0.01</v>
      </c>
    </row>
    <row r="67" spans="2:14" x14ac:dyDescent="0.3">
      <c r="B67" s="70">
        <v>57</v>
      </c>
      <c r="C67" s="56">
        <v>15</v>
      </c>
      <c r="D67" s="56" t="s">
        <v>1334</v>
      </c>
      <c r="E67" s="56" t="s">
        <v>1339</v>
      </c>
      <c r="F67" s="158">
        <v>0.13942129629629629</v>
      </c>
      <c r="G67" s="56" t="s">
        <v>1383</v>
      </c>
      <c r="H67" s="56">
        <v>73</v>
      </c>
      <c r="I67" t="s">
        <v>1424</v>
      </c>
      <c r="J67" s="56" t="s">
        <v>3</v>
      </c>
      <c r="K67" s="56" t="s">
        <v>1510</v>
      </c>
      <c r="L67" s="56" t="s">
        <v>239</v>
      </c>
      <c r="M67" s="56">
        <v>14.07</v>
      </c>
      <c r="N67" s="56">
        <v>17.38</v>
      </c>
    </row>
    <row r="68" spans="2:14" x14ac:dyDescent="0.3">
      <c r="B68" s="70">
        <v>58</v>
      </c>
      <c r="C68" s="56">
        <v>15</v>
      </c>
      <c r="D68" s="56" t="s">
        <v>1333</v>
      </c>
      <c r="E68" s="56" t="s">
        <v>1340</v>
      </c>
      <c r="F68" s="158">
        <v>0.12791666666666665</v>
      </c>
      <c r="G68" s="56" t="s">
        <v>214</v>
      </c>
      <c r="H68" s="56">
        <v>68</v>
      </c>
      <c r="I68" t="s">
        <v>232</v>
      </c>
      <c r="J68" s="56" t="s">
        <v>3</v>
      </c>
      <c r="K68" s="56" t="s">
        <v>1511</v>
      </c>
      <c r="L68" s="56" t="s">
        <v>239</v>
      </c>
      <c r="M68" s="56">
        <v>154.03</v>
      </c>
      <c r="N68" s="56" t="s">
        <v>845</v>
      </c>
    </row>
    <row r="69" spans="2:14" x14ac:dyDescent="0.3">
      <c r="B69" s="70">
        <v>59</v>
      </c>
      <c r="C69" s="56">
        <v>15</v>
      </c>
      <c r="D69" s="56" t="s">
        <v>1335</v>
      </c>
      <c r="E69" s="56" t="s">
        <v>1338</v>
      </c>
      <c r="F69" s="158">
        <v>0.14980324074074072</v>
      </c>
      <c r="G69" s="56" t="s">
        <v>1375</v>
      </c>
      <c r="H69" s="56">
        <v>115</v>
      </c>
      <c r="I69" t="s">
        <v>1409</v>
      </c>
      <c r="J69" s="56" t="s">
        <v>58</v>
      </c>
      <c r="K69" s="56" t="s">
        <v>1512</v>
      </c>
      <c r="L69" s="56" t="s">
        <v>236</v>
      </c>
      <c r="M69" s="56">
        <v>0</v>
      </c>
      <c r="N69" s="56">
        <v>0.01</v>
      </c>
    </row>
    <row r="70" spans="2:14" x14ac:dyDescent="0.3">
      <c r="B70" s="70">
        <v>60</v>
      </c>
      <c r="C70" s="56">
        <v>15</v>
      </c>
      <c r="D70" s="56" t="s">
        <v>1337</v>
      </c>
      <c r="E70" s="56" t="s">
        <v>1336</v>
      </c>
      <c r="F70" s="158">
        <v>0.12150462962962964</v>
      </c>
      <c r="G70" s="56" t="s">
        <v>1384</v>
      </c>
      <c r="H70" s="56">
        <v>51</v>
      </c>
      <c r="I70" t="s">
        <v>895</v>
      </c>
      <c r="J70" s="56" t="s">
        <v>58</v>
      </c>
      <c r="K70" s="56" t="s">
        <v>1513</v>
      </c>
      <c r="L70" s="56" t="s">
        <v>238</v>
      </c>
      <c r="M70" s="56">
        <v>0</v>
      </c>
      <c r="N70" s="56">
        <v>0</v>
      </c>
    </row>
    <row r="71" spans="2:14" x14ac:dyDescent="0.3">
      <c r="B71" s="70">
        <v>61</v>
      </c>
      <c r="C71" s="56">
        <v>16</v>
      </c>
      <c r="D71" s="56" t="s">
        <v>1339</v>
      </c>
      <c r="E71" s="56" t="s">
        <v>1336</v>
      </c>
      <c r="F71" s="158">
        <v>0.12737268518518519</v>
      </c>
      <c r="G71" s="56" t="s">
        <v>1385</v>
      </c>
      <c r="H71" s="56">
        <v>73</v>
      </c>
      <c r="I71" t="s">
        <v>1425</v>
      </c>
      <c r="J71" s="56" t="s">
        <v>58</v>
      </c>
      <c r="K71" s="56" t="s">
        <v>1514</v>
      </c>
      <c r="L71" s="56" t="s">
        <v>240</v>
      </c>
      <c r="M71" s="56">
        <v>0</v>
      </c>
      <c r="N71" s="56">
        <v>-0.26</v>
      </c>
    </row>
    <row r="72" spans="2:14" x14ac:dyDescent="0.3">
      <c r="B72" s="70">
        <v>62</v>
      </c>
      <c r="C72" s="56">
        <v>16</v>
      </c>
      <c r="D72" s="56" t="s">
        <v>1338</v>
      </c>
      <c r="E72" s="56" t="s">
        <v>1337</v>
      </c>
      <c r="F72" s="158">
        <v>0.1017013888888889</v>
      </c>
      <c r="G72" s="56" t="s">
        <v>579</v>
      </c>
      <c r="H72" s="56">
        <v>47</v>
      </c>
      <c r="I72" t="s">
        <v>1144</v>
      </c>
      <c r="J72" s="56" t="s">
        <v>58</v>
      </c>
      <c r="K72" s="56" t="s">
        <v>1515</v>
      </c>
      <c r="L72" s="56" t="s">
        <v>238</v>
      </c>
      <c r="M72" s="56">
        <v>0</v>
      </c>
      <c r="N72" s="56">
        <v>0</v>
      </c>
    </row>
    <row r="73" spans="2:14" x14ac:dyDescent="0.3">
      <c r="B73" s="70">
        <v>63</v>
      </c>
      <c r="C73" s="56">
        <v>16</v>
      </c>
      <c r="D73" s="56" t="s">
        <v>1340</v>
      </c>
      <c r="E73" s="56" t="s">
        <v>1335</v>
      </c>
      <c r="F73" s="158">
        <v>0.16354166666666667</v>
      </c>
      <c r="G73" s="56" t="s">
        <v>1386</v>
      </c>
      <c r="H73" s="56">
        <v>171</v>
      </c>
      <c r="I73" t="s">
        <v>1426</v>
      </c>
      <c r="J73" s="56" t="s">
        <v>58</v>
      </c>
      <c r="K73" s="56" t="s">
        <v>1516</v>
      </c>
      <c r="L73" s="56" t="s">
        <v>238</v>
      </c>
      <c r="M73" s="56">
        <v>0</v>
      </c>
      <c r="N73" s="56">
        <v>-0.12</v>
      </c>
    </row>
    <row r="74" spans="2:14" x14ac:dyDescent="0.3">
      <c r="B74" s="70">
        <v>64</v>
      </c>
      <c r="C74" s="56">
        <v>16</v>
      </c>
      <c r="D74" s="56" t="s">
        <v>1334</v>
      </c>
      <c r="E74" s="56" t="s">
        <v>1333</v>
      </c>
      <c r="F74" s="158">
        <v>0.1059837962962963</v>
      </c>
      <c r="G74" s="56" t="s">
        <v>821</v>
      </c>
      <c r="H74" s="56">
        <v>48</v>
      </c>
      <c r="I74" t="s">
        <v>1427</v>
      </c>
      <c r="J74" s="56" t="s">
        <v>58</v>
      </c>
      <c r="K74" s="56" t="s">
        <v>1517</v>
      </c>
      <c r="L74" s="56" t="s">
        <v>238</v>
      </c>
      <c r="M74" s="56">
        <v>0.11</v>
      </c>
      <c r="N74" s="56">
        <v>0</v>
      </c>
    </row>
    <row r="75" spans="2:14" x14ac:dyDescent="0.3">
      <c r="B75" s="70">
        <v>65</v>
      </c>
      <c r="C75" s="56">
        <v>17</v>
      </c>
      <c r="D75" s="56" t="s">
        <v>1333</v>
      </c>
      <c r="E75" s="56" t="s">
        <v>1339</v>
      </c>
      <c r="F75" s="158">
        <v>9.4270833333333345E-2</v>
      </c>
      <c r="G75" s="56" t="s">
        <v>580</v>
      </c>
      <c r="H75" s="56">
        <v>41</v>
      </c>
      <c r="I75" t="s">
        <v>633</v>
      </c>
      <c r="J75" s="56" t="s">
        <v>3</v>
      </c>
      <c r="K75" s="56" t="s">
        <v>1518</v>
      </c>
      <c r="L75" s="56" t="s">
        <v>239</v>
      </c>
      <c r="M75" s="56">
        <v>153.99</v>
      </c>
      <c r="N75" s="56">
        <v>21.27</v>
      </c>
    </row>
    <row r="76" spans="2:14" x14ac:dyDescent="0.3">
      <c r="B76" s="70">
        <v>66</v>
      </c>
      <c r="C76" s="56">
        <v>17</v>
      </c>
      <c r="D76" s="56" t="s">
        <v>1335</v>
      </c>
      <c r="E76" s="56" t="s">
        <v>1334</v>
      </c>
      <c r="F76" s="158">
        <v>0.11577546296296297</v>
      </c>
      <c r="G76" s="56" t="s">
        <v>214</v>
      </c>
      <c r="H76" s="56">
        <v>56</v>
      </c>
      <c r="I76" t="s">
        <v>232</v>
      </c>
      <c r="J76" s="56" t="s">
        <v>58</v>
      </c>
      <c r="K76" s="56" t="s">
        <v>1519</v>
      </c>
      <c r="L76" s="56" t="s">
        <v>238</v>
      </c>
      <c r="M76" s="56">
        <v>0.04</v>
      </c>
      <c r="N76" s="56">
        <v>0.02</v>
      </c>
    </row>
    <row r="77" spans="2:14" x14ac:dyDescent="0.3">
      <c r="B77" s="70">
        <v>67</v>
      </c>
      <c r="C77" s="56">
        <v>17</v>
      </c>
      <c r="D77" s="56" t="s">
        <v>1337</v>
      </c>
      <c r="E77" s="56" t="s">
        <v>1340</v>
      </c>
      <c r="F77" s="158">
        <v>0.11222222222222222</v>
      </c>
      <c r="G77" s="56" t="s">
        <v>938</v>
      </c>
      <c r="H77" s="56">
        <v>42</v>
      </c>
      <c r="I77" t="s">
        <v>940</v>
      </c>
      <c r="J77" s="56" t="s">
        <v>3</v>
      </c>
      <c r="K77" s="56" t="s">
        <v>1520</v>
      </c>
      <c r="L77" s="56" t="s">
        <v>239</v>
      </c>
      <c r="M77" s="56">
        <v>23.84</v>
      </c>
      <c r="N77" s="56" t="s">
        <v>1624</v>
      </c>
    </row>
    <row r="78" spans="2:14" x14ac:dyDescent="0.3">
      <c r="B78" s="70">
        <v>68</v>
      </c>
      <c r="C78" s="56">
        <v>17</v>
      </c>
      <c r="D78" s="56" t="s">
        <v>1336</v>
      </c>
      <c r="E78" s="56" t="s">
        <v>1338</v>
      </c>
      <c r="F78" s="158">
        <v>0.1267824074074074</v>
      </c>
      <c r="G78" s="56" t="s">
        <v>588</v>
      </c>
      <c r="H78" s="56">
        <v>73</v>
      </c>
      <c r="I78" t="s">
        <v>1428</v>
      </c>
      <c r="J78" s="56" t="s">
        <v>58</v>
      </c>
      <c r="K78" s="56" t="s">
        <v>1521</v>
      </c>
      <c r="L78" s="56" t="s">
        <v>240</v>
      </c>
      <c r="M78" s="56">
        <v>0.28000000000000003</v>
      </c>
      <c r="N78" s="56">
        <v>0</v>
      </c>
    </row>
    <row r="79" spans="2:14" x14ac:dyDescent="0.3">
      <c r="B79" s="70">
        <v>69</v>
      </c>
      <c r="C79" s="56">
        <v>18</v>
      </c>
      <c r="D79" s="56" t="s">
        <v>1339</v>
      </c>
      <c r="E79" s="56" t="s">
        <v>1338</v>
      </c>
      <c r="F79" s="158">
        <v>9.571759259259259E-2</v>
      </c>
      <c r="G79" s="56" t="s">
        <v>956</v>
      </c>
      <c r="H79" s="56">
        <v>45</v>
      </c>
      <c r="I79" t="s">
        <v>1429</v>
      </c>
      <c r="J79" s="56" t="s">
        <v>58</v>
      </c>
      <c r="K79" s="56" t="s">
        <v>1522</v>
      </c>
      <c r="L79" s="56" t="s">
        <v>238</v>
      </c>
      <c r="M79" s="56">
        <v>0.01</v>
      </c>
      <c r="N79" s="56">
        <v>0.01</v>
      </c>
    </row>
    <row r="80" spans="2:14" x14ac:dyDescent="0.3">
      <c r="B80" s="70">
        <v>70</v>
      </c>
      <c r="C80" s="56">
        <v>18</v>
      </c>
      <c r="D80" s="56" t="s">
        <v>1340</v>
      </c>
      <c r="E80" s="56" t="s">
        <v>1336</v>
      </c>
      <c r="F80" s="158">
        <v>0.1335763888888889</v>
      </c>
      <c r="G80" s="56" t="s">
        <v>201</v>
      </c>
      <c r="H80" s="56">
        <v>55</v>
      </c>
      <c r="I80" t="s">
        <v>229</v>
      </c>
      <c r="J80" s="56" t="s">
        <v>58</v>
      </c>
      <c r="K80" s="56" t="s">
        <v>1523</v>
      </c>
      <c r="L80" s="56" t="s">
        <v>238</v>
      </c>
      <c r="M80" s="56">
        <v>0</v>
      </c>
      <c r="N80" s="56">
        <v>-0.02</v>
      </c>
    </row>
    <row r="81" spans="2:14" x14ac:dyDescent="0.3">
      <c r="B81" s="70">
        <v>71</v>
      </c>
      <c r="C81" s="56">
        <v>18</v>
      </c>
      <c r="D81" s="56" t="s">
        <v>1334</v>
      </c>
      <c r="E81" s="56" t="s">
        <v>1337</v>
      </c>
      <c r="F81" s="158">
        <v>0.15456018518518519</v>
      </c>
      <c r="G81" s="56" t="s">
        <v>588</v>
      </c>
      <c r="H81" s="56">
        <v>136</v>
      </c>
      <c r="I81" t="s">
        <v>1428</v>
      </c>
      <c r="J81" s="56" t="s">
        <v>58</v>
      </c>
      <c r="K81" s="56" t="s">
        <v>1524</v>
      </c>
      <c r="L81" s="56" t="s">
        <v>238</v>
      </c>
      <c r="M81" s="56">
        <v>0.03</v>
      </c>
      <c r="N81" s="56">
        <v>0</v>
      </c>
    </row>
    <row r="82" spans="2:14" x14ac:dyDescent="0.3">
      <c r="B82" s="70">
        <v>72</v>
      </c>
      <c r="C82" s="56">
        <v>18</v>
      </c>
      <c r="D82" s="56" t="s">
        <v>1333</v>
      </c>
      <c r="E82" s="56" t="s">
        <v>1335</v>
      </c>
      <c r="F82" s="158">
        <v>0.12846064814814814</v>
      </c>
      <c r="G82" s="56" t="s">
        <v>1387</v>
      </c>
      <c r="H82" s="56">
        <v>73</v>
      </c>
      <c r="I82" t="s">
        <v>1430</v>
      </c>
      <c r="J82" s="56" t="s">
        <v>3</v>
      </c>
      <c r="K82" s="56" t="s">
        <v>1525</v>
      </c>
      <c r="L82" s="56" t="s">
        <v>239</v>
      </c>
      <c r="M82" s="56">
        <v>988.61</v>
      </c>
      <c r="N82" s="56" t="s">
        <v>1625</v>
      </c>
    </row>
    <row r="83" spans="2:14" x14ac:dyDescent="0.3">
      <c r="B83" s="70">
        <v>73</v>
      </c>
      <c r="C83" s="56">
        <v>19</v>
      </c>
      <c r="D83" s="56" t="s">
        <v>1335</v>
      </c>
      <c r="E83" s="56" t="s">
        <v>1339</v>
      </c>
      <c r="F83" s="158">
        <v>0.14245370370370369</v>
      </c>
      <c r="G83" s="56" t="s">
        <v>1388</v>
      </c>
      <c r="H83" s="56">
        <v>85</v>
      </c>
      <c r="I83" t="s">
        <v>1431</v>
      </c>
      <c r="J83" s="56" t="s">
        <v>3</v>
      </c>
      <c r="K83" s="56" t="s">
        <v>1526</v>
      </c>
      <c r="L83" s="56" t="s">
        <v>239</v>
      </c>
      <c r="M83" s="56" t="s">
        <v>1623</v>
      </c>
      <c r="N83" s="56" t="s">
        <v>1014</v>
      </c>
    </row>
    <row r="84" spans="2:14" x14ac:dyDescent="0.3">
      <c r="B84" s="70">
        <v>74</v>
      </c>
      <c r="C84" s="56">
        <v>19</v>
      </c>
      <c r="D84" s="56" t="s">
        <v>1337</v>
      </c>
      <c r="E84" s="56" t="s">
        <v>1333</v>
      </c>
      <c r="F84" s="158">
        <v>0.14180555555555555</v>
      </c>
      <c r="G84" s="56" t="s">
        <v>1389</v>
      </c>
      <c r="H84" s="56">
        <v>88</v>
      </c>
      <c r="I84" t="s">
        <v>1432</v>
      </c>
      <c r="J84" s="56" t="s">
        <v>4</v>
      </c>
      <c r="K84" s="56" t="s">
        <v>1527</v>
      </c>
      <c r="L84" s="56" t="s">
        <v>239</v>
      </c>
      <c r="M84" s="56">
        <v>-250</v>
      </c>
      <c r="N84" s="56">
        <v>-154.01</v>
      </c>
    </row>
    <row r="85" spans="2:14" x14ac:dyDescent="0.3">
      <c r="B85" s="70">
        <v>75</v>
      </c>
      <c r="C85" s="56">
        <v>19</v>
      </c>
      <c r="D85" s="56" t="s">
        <v>1336</v>
      </c>
      <c r="E85" s="56" t="s">
        <v>1334</v>
      </c>
      <c r="F85" s="158">
        <v>0.11146990740740741</v>
      </c>
      <c r="G85" s="56" t="s">
        <v>1390</v>
      </c>
      <c r="H85" s="56">
        <v>47</v>
      </c>
      <c r="I85" t="s">
        <v>1433</v>
      </c>
      <c r="J85" s="56" t="s">
        <v>58</v>
      </c>
      <c r="K85" s="56" t="s">
        <v>1528</v>
      </c>
      <c r="L85" s="56" t="s">
        <v>238</v>
      </c>
      <c r="M85" s="56">
        <v>7.0000000000000007E-2</v>
      </c>
      <c r="N85" s="56">
        <v>0.02</v>
      </c>
    </row>
    <row r="86" spans="2:14" x14ac:dyDescent="0.3">
      <c r="B86" s="70">
        <v>76</v>
      </c>
      <c r="C86" s="56">
        <v>19</v>
      </c>
      <c r="D86" s="56" t="s">
        <v>1338</v>
      </c>
      <c r="E86" s="56" t="s">
        <v>1340</v>
      </c>
      <c r="F86" s="158">
        <v>9.1446759259259255E-2</v>
      </c>
      <c r="G86" s="56" t="s">
        <v>216</v>
      </c>
      <c r="H86" s="56">
        <v>36</v>
      </c>
      <c r="I86" t="s">
        <v>1151</v>
      </c>
      <c r="J86" s="56" t="s">
        <v>58</v>
      </c>
      <c r="K86" s="56" t="s">
        <v>1529</v>
      </c>
      <c r="L86" s="56" t="s">
        <v>238</v>
      </c>
      <c r="M86" s="56">
        <v>0.01</v>
      </c>
      <c r="N86" s="56">
        <v>0.02</v>
      </c>
    </row>
    <row r="87" spans="2:14" x14ac:dyDescent="0.3">
      <c r="B87" s="70">
        <v>77</v>
      </c>
      <c r="C87" s="56">
        <v>20</v>
      </c>
      <c r="D87" s="56" t="s">
        <v>1339</v>
      </c>
      <c r="E87" s="56" t="s">
        <v>1340</v>
      </c>
      <c r="F87" s="158">
        <v>0.11190972222222222</v>
      </c>
      <c r="G87" s="56" t="s">
        <v>1391</v>
      </c>
      <c r="H87" s="56">
        <v>53</v>
      </c>
      <c r="I87" t="s">
        <v>1434</v>
      </c>
      <c r="J87" s="56" t="s">
        <v>58</v>
      </c>
      <c r="K87" s="56" t="s">
        <v>1530</v>
      </c>
      <c r="L87" s="56" t="s">
        <v>240</v>
      </c>
      <c r="M87" s="56">
        <v>0</v>
      </c>
      <c r="N87" s="56">
        <v>0</v>
      </c>
    </row>
    <row r="88" spans="2:14" x14ac:dyDescent="0.3">
      <c r="B88" s="70">
        <v>78</v>
      </c>
      <c r="C88" s="56">
        <v>20</v>
      </c>
      <c r="D88" s="56" t="s">
        <v>1334</v>
      </c>
      <c r="E88" s="56" t="s">
        <v>1338</v>
      </c>
      <c r="F88" s="158">
        <v>0.13930555555555554</v>
      </c>
      <c r="G88" s="56" t="s">
        <v>834</v>
      </c>
      <c r="H88" s="56">
        <v>71</v>
      </c>
      <c r="I88" t="s">
        <v>836</v>
      </c>
      <c r="J88" s="56" t="s">
        <v>3</v>
      </c>
      <c r="K88" s="56" t="s">
        <v>1531</v>
      </c>
      <c r="L88" s="56" t="s">
        <v>239</v>
      </c>
      <c r="M88" s="56">
        <v>10</v>
      </c>
      <c r="N88" s="56">
        <v>21.29</v>
      </c>
    </row>
    <row r="89" spans="2:14" x14ac:dyDescent="0.3">
      <c r="B89" s="70">
        <v>79</v>
      </c>
      <c r="C89" s="56">
        <v>20</v>
      </c>
      <c r="D89" s="56" t="s">
        <v>1333</v>
      </c>
      <c r="E89" s="56" t="s">
        <v>1336</v>
      </c>
      <c r="F89" s="158">
        <v>0.1002662037037037</v>
      </c>
      <c r="G89" s="56" t="s">
        <v>217</v>
      </c>
      <c r="H89" s="56">
        <v>47</v>
      </c>
      <c r="I89" t="s">
        <v>1420</v>
      </c>
      <c r="J89" s="56" t="s">
        <v>3</v>
      </c>
      <c r="K89" s="56" t="s">
        <v>1532</v>
      </c>
      <c r="L89" s="56" t="s">
        <v>1622</v>
      </c>
      <c r="M89" s="56" t="s">
        <v>244</v>
      </c>
      <c r="N89" s="56">
        <v>73.58</v>
      </c>
    </row>
    <row r="90" spans="2:14" x14ac:dyDescent="0.3">
      <c r="B90" s="70">
        <v>80</v>
      </c>
      <c r="C90" s="56">
        <v>20</v>
      </c>
      <c r="D90" s="56" t="s">
        <v>1335</v>
      </c>
      <c r="E90" s="56" t="s">
        <v>1337</v>
      </c>
      <c r="F90" s="158">
        <v>0.13642361111111112</v>
      </c>
      <c r="G90" s="56" t="s">
        <v>605</v>
      </c>
      <c r="H90" s="56">
        <v>77</v>
      </c>
      <c r="I90" t="s">
        <v>1435</v>
      </c>
      <c r="J90" s="56" t="s">
        <v>58</v>
      </c>
      <c r="K90" s="56" t="s">
        <v>1533</v>
      </c>
      <c r="L90" s="56" t="s">
        <v>237</v>
      </c>
      <c r="M90" s="56">
        <v>0</v>
      </c>
      <c r="N90" s="56">
        <v>0</v>
      </c>
    </row>
    <row r="91" spans="2:14" x14ac:dyDescent="0.3">
      <c r="B91" s="70">
        <v>81</v>
      </c>
      <c r="C91" s="56">
        <v>21</v>
      </c>
      <c r="D91" s="56" t="s">
        <v>1337</v>
      </c>
      <c r="E91" s="56" t="s">
        <v>1339</v>
      </c>
      <c r="F91" s="158">
        <v>0.12413194444444443</v>
      </c>
      <c r="G91" s="56" t="s">
        <v>910</v>
      </c>
      <c r="H91" s="56">
        <v>58</v>
      </c>
      <c r="I91" t="s">
        <v>1062</v>
      </c>
      <c r="J91" s="56" t="s">
        <v>3</v>
      </c>
      <c r="K91" s="56" t="s">
        <v>1534</v>
      </c>
      <c r="L91" s="56" t="s">
        <v>239</v>
      </c>
      <c r="M91" s="56">
        <v>250</v>
      </c>
      <c r="N91" s="56">
        <v>318.70999999999998</v>
      </c>
    </row>
    <row r="92" spans="2:14" x14ac:dyDescent="0.3">
      <c r="B92" s="70">
        <v>82</v>
      </c>
      <c r="C92" s="56">
        <v>21</v>
      </c>
      <c r="D92" s="56" t="s">
        <v>1336</v>
      </c>
      <c r="E92" s="56" t="s">
        <v>1335</v>
      </c>
      <c r="F92" s="158">
        <v>0.14166666666666666</v>
      </c>
      <c r="G92" s="56" t="s">
        <v>282</v>
      </c>
      <c r="H92" s="56">
        <v>84</v>
      </c>
      <c r="I92" t="s">
        <v>1436</v>
      </c>
      <c r="J92" s="56" t="s">
        <v>58</v>
      </c>
      <c r="K92" s="56" t="s">
        <v>1535</v>
      </c>
      <c r="L92" s="56" t="s">
        <v>238</v>
      </c>
      <c r="M92" s="56">
        <v>0.04</v>
      </c>
      <c r="N92" s="56">
        <v>-0.14000000000000001</v>
      </c>
    </row>
    <row r="93" spans="2:14" x14ac:dyDescent="0.3">
      <c r="B93" s="70">
        <v>83</v>
      </c>
      <c r="C93" s="56">
        <v>21</v>
      </c>
      <c r="D93" s="56" t="s">
        <v>1338</v>
      </c>
      <c r="E93" s="56" t="s">
        <v>1333</v>
      </c>
      <c r="F93" s="158">
        <v>0.10850694444444443</v>
      </c>
      <c r="G93" s="56" t="s">
        <v>1392</v>
      </c>
      <c r="H93" s="56">
        <v>58</v>
      </c>
      <c r="I93" t="s">
        <v>1437</v>
      </c>
      <c r="J93" s="56" t="s">
        <v>58</v>
      </c>
      <c r="K93" s="56" t="s">
        <v>1536</v>
      </c>
      <c r="L93" s="56" t="s">
        <v>238</v>
      </c>
      <c r="M93" s="56">
        <v>0</v>
      </c>
      <c r="N93" s="56">
        <v>0</v>
      </c>
    </row>
    <row r="94" spans="2:14" x14ac:dyDescent="0.3">
      <c r="B94" s="70">
        <v>84</v>
      </c>
      <c r="C94" s="56">
        <v>21</v>
      </c>
      <c r="D94" s="56" t="s">
        <v>1340</v>
      </c>
      <c r="E94" s="56" t="s">
        <v>1334</v>
      </c>
      <c r="F94" s="158">
        <v>0.13086805555555556</v>
      </c>
      <c r="G94" s="56" t="s">
        <v>851</v>
      </c>
      <c r="H94" s="56">
        <v>57</v>
      </c>
      <c r="I94" t="s">
        <v>853</v>
      </c>
      <c r="J94" s="56" t="s">
        <v>58</v>
      </c>
      <c r="K94" s="56" t="s">
        <v>1537</v>
      </c>
      <c r="L94" s="56" t="s">
        <v>238</v>
      </c>
      <c r="M94" s="56">
        <v>0.14000000000000001</v>
      </c>
      <c r="N94" s="56">
        <v>0.01</v>
      </c>
    </row>
    <row r="95" spans="2:14" x14ac:dyDescent="0.3">
      <c r="B95" s="70">
        <v>85</v>
      </c>
      <c r="C95" s="56">
        <v>22</v>
      </c>
      <c r="D95" s="56" t="s">
        <v>1339</v>
      </c>
      <c r="E95" s="56" t="s">
        <v>1334</v>
      </c>
      <c r="F95" s="158">
        <v>0.10913194444444445</v>
      </c>
      <c r="G95" s="56" t="s">
        <v>1383</v>
      </c>
      <c r="H95" s="56">
        <v>49</v>
      </c>
      <c r="I95" t="s">
        <v>1424</v>
      </c>
      <c r="J95" s="56" t="s">
        <v>58</v>
      </c>
      <c r="K95" s="56" t="s">
        <v>1538</v>
      </c>
      <c r="L95" s="56" t="s">
        <v>238</v>
      </c>
      <c r="M95" s="56">
        <v>0</v>
      </c>
      <c r="N95" s="56">
        <v>-0.11</v>
      </c>
    </row>
    <row r="96" spans="2:14" x14ac:dyDescent="0.3">
      <c r="B96" s="70">
        <v>86</v>
      </c>
      <c r="C96" s="56">
        <v>22</v>
      </c>
      <c r="D96" s="56" t="s">
        <v>1340</v>
      </c>
      <c r="E96" s="56" t="s">
        <v>1333</v>
      </c>
      <c r="F96" s="158">
        <v>0.10957175925925926</v>
      </c>
      <c r="G96" s="56" t="s">
        <v>214</v>
      </c>
      <c r="H96" s="56">
        <v>52</v>
      </c>
      <c r="I96" t="s">
        <v>232</v>
      </c>
      <c r="J96" s="56" t="s">
        <v>58</v>
      </c>
      <c r="K96" s="56" t="s">
        <v>1539</v>
      </c>
      <c r="L96" s="56" t="s">
        <v>238</v>
      </c>
      <c r="M96" s="56">
        <v>-0.01</v>
      </c>
      <c r="N96" s="56">
        <v>0</v>
      </c>
    </row>
    <row r="97" spans="2:14" x14ac:dyDescent="0.3">
      <c r="B97" s="70">
        <v>87</v>
      </c>
      <c r="C97" s="56">
        <v>22</v>
      </c>
      <c r="D97" s="56" t="s">
        <v>1338</v>
      </c>
      <c r="E97" s="56" t="s">
        <v>1335</v>
      </c>
      <c r="F97" s="158">
        <v>9.8715277777777777E-2</v>
      </c>
      <c r="G97" s="56" t="s">
        <v>1375</v>
      </c>
      <c r="H97" s="56">
        <v>50</v>
      </c>
      <c r="I97" t="s">
        <v>1409</v>
      </c>
      <c r="J97" s="56" t="s">
        <v>58</v>
      </c>
      <c r="K97" s="56" t="s">
        <v>1540</v>
      </c>
      <c r="L97" s="56" t="s">
        <v>238</v>
      </c>
      <c r="M97" s="56">
        <v>0.01</v>
      </c>
      <c r="N97" s="56">
        <v>0</v>
      </c>
    </row>
    <row r="98" spans="2:14" x14ac:dyDescent="0.3">
      <c r="B98" s="70">
        <v>88</v>
      </c>
      <c r="C98" s="56">
        <v>22</v>
      </c>
      <c r="D98" s="56" t="s">
        <v>1336</v>
      </c>
      <c r="E98" s="56" t="s">
        <v>1337</v>
      </c>
      <c r="F98" s="158">
        <v>0.12238425925925926</v>
      </c>
      <c r="G98" s="56" t="s">
        <v>1384</v>
      </c>
      <c r="H98" s="56">
        <v>67</v>
      </c>
      <c r="I98" t="s">
        <v>895</v>
      </c>
      <c r="J98" s="56" t="s">
        <v>58</v>
      </c>
      <c r="K98" s="56" t="s">
        <v>1541</v>
      </c>
      <c r="L98" s="56" t="s">
        <v>240</v>
      </c>
      <c r="M98" s="56">
        <v>0.2</v>
      </c>
      <c r="N98" s="56">
        <v>0</v>
      </c>
    </row>
    <row r="99" spans="2:14" x14ac:dyDescent="0.3">
      <c r="B99" s="70">
        <v>89</v>
      </c>
      <c r="C99" s="56">
        <v>23</v>
      </c>
      <c r="D99" s="56" t="s">
        <v>1336</v>
      </c>
      <c r="E99" s="56" t="s">
        <v>1339</v>
      </c>
      <c r="F99" s="158">
        <v>9.4259259259259265E-2</v>
      </c>
      <c r="G99" s="56" t="s">
        <v>1385</v>
      </c>
      <c r="H99" s="56">
        <v>46</v>
      </c>
      <c r="I99" t="s">
        <v>1425</v>
      </c>
      <c r="J99" s="56" t="s">
        <v>58</v>
      </c>
      <c r="K99" s="56" t="s">
        <v>1542</v>
      </c>
      <c r="L99" s="56" t="s">
        <v>237</v>
      </c>
      <c r="M99" s="56">
        <v>0</v>
      </c>
      <c r="N99" s="56">
        <v>-0.01</v>
      </c>
    </row>
    <row r="100" spans="2:14" x14ac:dyDescent="0.3">
      <c r="B100" s="70">
        <v>90</v>
      </c>
      <c r="C100" s="56">
        <v>23</v>
      </c>
      <c r="D100" s="56" t="s">
        <v>1337</v>
      </c>
      <c r="E100" s="56" t="s">
        <v>1338</v>
      </c>
      <c r="F100" s="158">
        <v>0.13958333333333334</v>
      </c>
      <c r="G100" s="56" t="s">
        <v>579</v>
      </c>
      <c r="H100" s="56">
        <v>84</v>
      </c>
      <c r="I100" t="s">
        <v>1144</v>
      </c>
      <c r="J100" s="56" t="s">
        <v>58</v>
      </c>
      <c r="K100" s="56" t="s">
        <v>1543</v>
      </c>
      <c r="L100" s="56" t="s">
        <v>238</v>
      </c>
      <c r="M100" s="56">
        <v>0</v>
      </c>
      <c r="N100" s="56">
        <v>0</v>
      </c>
    </row>
    <row r="101" spans="2:14" x14ac:dyDescent="0.3">
      <c r="B101" s="70">
        <v>91</v>
      </c>
      <c r="C101" s="56">
        <v>23</v>
      </c>
      <c r="D101" s="56" t="s">
        <v>1335</v>
      </c>
      <c r="E101" s="56" t="s">
        <v>1340</v>
      </c>
      <c r="F101" s="158">
        <v>0.13935185185185187</v>
      </c>
      <c r="G101" s="56" t="s">
        <v>1386</v>
      </c>
      <c r="H101" s="56">
        <v>71</v>
      </c>
      <c r="I101" t="s">
        <v>1426</v>
      </c>
      <c r="J101" s="56" t="s">
        <v>3</v>
      </c>
      <c r="K101" s="56" t="s">
        <v>1544</v>
      </c>
      <c r="L101" s="56" t="s">
        <v>239</v>
      </c>
      <c r="M101" s="56">
        <v>235.14</v>
      </c>
      <c r="N101" s="56">
        <v>12.85</v>
      </c>
    </row>
    <row r="102" spans="2:14" x14ac:dyDescent="0.3">
      <c r="B102" s="70">
        <v>92</v>
      </c>
      <c r="C102" s="56">
        <v>23</v>
      </c>
      <c r="D102" s="56" t="s">
        <v>1333</v>
      </c>
      <c r="E102" s="56" t="s">
        <v>1334</v>
      </c>
      <c r="F102" s="158">
        <v>9.3645833333333331E-2</v>
      </c>
      <c r="G102" s="56" t="s">
        <v>821</v>
      </c>
      <c r="H102" s="56">
        <v>42</v>
      </c>
      <c r="I102" t="s">
        <v>1427</v>
      </c>
      <c r="J102" s="56" t="s">
        <v>58</v>
      </c>
      <c r="K102" s="56" t="s">
        <v>1545</v>
      </c>
      <c r="L102" s="56" t="s">
        <v>237</v>
      </c>
      <c r="M102" s="56">
        <v>0</v>
      </c>
      <c r="N102" s="56">
        <v>0</v>
      </c>
    </row>
    <row r="103" spans="2:14" x14ac:dyDescent="0.3">
      <c r="B103" s="70">
        <v>93</v>
      </c>
      <c r="C103" s="56">
        <v>24</v>
      </c>
      <c r="D103" s="56" t="s">
        <v>1339</v>
      </c>
      <c r="E103" s="56" t="s">
        <v>1333</v>
      </c>
      <c r="F103" s="158">
        <v>7.5937500000000005E-2</v>
      </c>
      <c r="G103" s="56" t="s">
        <v>580</v>
      </c>
      <c r="H103" s="56">
        <v>38</v>
      </c>
      <c r="I103" t="s">
        <v>633</v>
      </c>
      <c r="J103" s="56" t="s">
        <v>58</v>
      </c>
      <c r="K103" s="56" t="s">
        <v>1546</v>
      </c>
      <c r="L103" s="56" t="s">
        <v>238</v>
      </c>
      <c r="M103" s="56">
        <v>0</v>
      </c>
      <c r="N103" s="56">
        <v>0</v>
      </c>
    </row>
    <row r="104" spans="2:14" x14ac:dyDescent="0.3">
      <c r="B104" s="70">
        <v>94</v>
      </c>
      <c r="C104" s="56">
        <v>24</v>
      </c>
      <c r="D104" s="56" t="s">
        <v>1334</v>
      </c>
      <c r="E104" s="56" t="s">
        <v>1335</v>
      </c>
      <c r="F104" s="158">
        <v>0.12462962962962963</v>
      </c>
      <c r="G104" s="56" t="s">
        <v>214</v>
      </c>
      <c r="H104" s="56">
        <v>74</v>
      </c>
      <c r="I104" t="s">
        <v>232</v>
      </c>
      <c r="J104" s="56" t="s">
        <v>58</v>
      </c>
      <c r="K104" s="56" t="s">
        <v>1547</v>
      </c>
      <c r="L104" s="56" t="s">
        <v>240</v>
      </c>
      <c r="M104" s="56">
        <v>0</v>
      </c>
      <c r="N104" s="56">
        <v>0</v>
      </c>
    </row>
    <row r="105" spans="2:14" x14ac:dyDescent="0.3">
      <c r="B105" s="70">
        <v>95</v>
      </c>
      <c r="C105" s="56">
        <v>24</v>
      </c>
      <c r="D105" s="56" t="s">
        <v>1340</v>
      </c>
      <c r="E105" s="56" t="s">
        <v>1337</v>
      </c>
      <c r="F105" s="158">
        <v>0.10754629629629631</v>
      </c>
      <c r="G105" s="56" t="s">
        <v>938</v>
      </c>
      <c r="H105" s="56">
        <v>47</v>
      </c>
      <c r="I105" t="s">
        <v>940</v>
      </c>
      <c r="J105" s="56" t="s">
        <v>58</v>
      </c>
      <c r="K105" s="56" t="s">
        <v>1548</v>
      </c>
      <c r="L105" s="56" t="s">
        <v>238</v>
      </c>
      <c r="M105" s="56">
        <v>0.03</v>
      </c>
      <c r="N105" s="56">
        <v>0</v>
      </c>
    </row>
    <row r="106" spans="2:14" x14ac:dyDescent="0.3">
      <c r="B106" s="70">
        <v>96</v>
      </c>
      <c r="C106" s="56">
        <v>24</v>
      </c>
      <c r="D106" s="56" t="s">
        <v>1338</v>
      </c>
      <c r="E106" s="56" t="s">
        <v>1336</v>
      </c>
      <c r="F106" s="158">
        <v>0.10479166666666667</v>
      </c>
      <c r="G106" s="56" t="s">
        <v>588</v>
      </c>
      <c r="H106" s="56">
        <v>48</v>
      </c>
      <c r="I106" t="s">
        <v>1428</v>
      </c>
      <c r="J106" s="56" t="s">
        <v>58</v>
      </c>
      <c r="K106" s="56" t="s">
        <v>1549</v>
      </c>
      <c r="L106" s="56" t="s">
        <v>238</v>
      </c>
      <c r="M106" s="56">
        <v>0.01</v>
      </c>
      <c r="N106" s="56">
        <v>0.01</v>
      </c>
    </row>
    <row r="107" spans="2:14" x14ac:dyDescent="0.3">
      <c r="B107" s="70">
        <v>97</v>
      </c>
      <c r="C107" s="56">
        <v>25</v>
      </c>
      <c r="D107" s="56" t="s">
        <v>1338</v>
      </c>
      <c r="E107" s="56" t="s">
        <v>1339</v>
      </c>
      <c r="F107" s="158">
        <v>0.12591435185185185</v>
      </c>
      <c r="G107" s="56" t="s">
        <v>956</v>
      </c>
      <c r="H107" s="56">
        <v>74</v>
      </c>
      <c r="I107" t="s">
        <v>1429</v>
      </c>
      <c r="J107" s="56" t="s">
        <v>58</v>
      </c>
      <c r="K107" s="56" t="s">
        <v>1550</v>
      </c>
      <c r="L107" s="56" t="s">
        <v>238</v>
      </c>
      <c r="M107" s="56">
        <v>0.01</v>
      </c>
      <c r="N107" s="56">
        <v>0</v>
      </c>
    </row>
    <row r="108" spans="2:14" x14ac:dyDescent="0.3">
      <c r="B108" s="70">
        <v>98</v>
      </c>
      <c r="C108" s="56">
        <v>25</v>
      </c>
      <c r="D108" s="56" t="s">
        <v>1336</v>
      </c>
      <c r="E108" s="56" t="s">
        <v>1340</v>
      </c>
      <c r="F108" s="158">
        <v>0.13314814814814815</v>
      </c>
      <c r="G108" s="56" t="s">
        <v>201</v>
      </c>
      <c r="H108" s="56">
        <v>62</v>
      </c>
      <c r="I108" t="s">
        <v>229</v>
      </c>
      <c r="J108" s="56" t="s">
        <v>3</v>
      </c>
      <c r="K108" s="56" t="s">
        <v>1551</v>
      </c>
      <c r="L108" s="56" t="s">
        <v>239</v>
      </c>
      <c r="M108" s="56">
        <v>70.08</v>
      </c>
      <c r="N108" s="56" t="s">
        <v>1626</v>
      </c>
    </row>
    <row r="109" spans="2:14" x14ac:dyDescent="0.3">
      <c r="B109" s="70">
        <v>99</v>
      </c>
      <c r="C109" s="56">
        <v>25</v>
      </c>
      <c r="D109" s="56" t="s">
        <v>1337</v>
      </c>
      <c r="E109" s="56" t="s">
        <v>1334</v>
      </c>
      <c r="F109" s="158">
        <v>0.13635416666666667</v>
      </c>
      <c r="G109" s="56" t="s">
        <v>588</v>
      </c>
      <c r="H109" s="56">
        <v>71</v>
      </c>
      <c r="I109" t="s">
        <v>1428</v>
      </c>
      <c r="J109" s="56" t="s">
        <v>58</v>
      </c>
      <c r="K109" s="56" t="s">
        <v>1552</v>
      </c>
      <c r="L109" s="56" t="s">
        <v>238</v>
      </c>
      <c r="M109" s="56">
        <v>0</v>
      </c>
      <c r="N109" s="56">
        <v>-0.05</v>
      </c>
    </row>
    <row r="110" spans="2:14" x14ac:dyDescent="0.3">
      <c r="B110" s="70">
        <v>100</v>
      </c>
      <c r="C110" s="56">
        <v>25</v>
      </c>
      <c r="D110" s="56" t="s">
        <v>1335</v>
      </c>
      <c r="E110" s="56" t="s">
        <v>1333</v>
      </c>
      <c r="F110" s="158">
        <v>0.11496527777777778</v>
      </c>
      <c r="G110" s="56" t="s">
        <v>1387</v>
      </c>
      <c r="H110" s="56">
        <v>61</v>
      </c>
      <c r="I110" t="s">
        <v>1430</v>
      </c>
      <c r="J110" s="56" t="s">
        <v>58</v>
      </c>
      <c r="K110" s="56" t="s">
        <v>1553</v>
      </c>
      <c r="L110" s="56" t="s">
        <v>237</v>
      </c>
      <c r="M110" s="56">
        <v>0</v>
      </c>
      <c r="N110" s="56">
        <v>0</v>
      </c>
    </row>
    <row r="111" spans="2:14" x14ac:dyDescent="0.3">
      <c r="B111" s="70">
        <v>101</v>
      </c>
      <c r="C111" s="56">
        <v>26</v>
      </c>
      <c r="D111" s="56" t="s">
        <v>1339</v>
      </c>
      <c r="E111" s="56" t="s">
        <v>1335</v>
      </c>
      <c r="F111" s="158">
        <v>0.12714120370370371</v>
      </c>
      <c r="G111" s="56" t="s">
        <v>1388</v>
      </c>
      <c r="H111" s="56">
        <v>62</v>
      </c>
      <c r="I111" t="s">
        <v>1431</v>
      </c>
      <c r="J111" s="56" t="s">
        <v>58</v>
      </c>
      <c r="K111" s="56" t="s">
        <v>1554</v>
      </c>
      <c r="L111" s="56" t="s">
        <v>238</v>
      </c>
      <c r="M111" s="56">
        <v>0</v>
      </c>
      <c r="N111" s="56">
        <v>-0.14000000000000001</v>
      </c>
    </row>
    <row r="112" spans="2:14" x14ac:dyDescent="0.3">
      <c r="B112" s="70">
        <v>102</v>
      </c>
      <c r="C112" s="56">
        <v>26</v>
      </c>
      <c r="D112" s="56" t="s">
        <v>1333</v>
      </c>
      <c r="E112" s="56" t="s">
        <v>1337</v>
      </c>
      <c r="F112" s="158">
        <v>0.10106481481481482</v>
      </c>
      <c r="G112" s="56" t="s">
        <v>1389</v>
      </c>
      <c r="H112" s="56">
        <v>44</v>
      </c>
      <c r="I112" t="s">
        <v>1432</v>
      </c>
      <c r="J112" s="56" t="s">
        <v>58</v>
      </c>
      <c r="K112" s="56" t="s">
        <v>1555</v>
      </c>
      <c r="L112" s="56" t="s">
        <v>238</v>
      </c>
      <c r="M112" s="56">
        <v>0</v>
      </c>
      <c r="N112" s="56">
        <v>0</v>
      </c>
    </row>
    <row r="113" spans="2:14" x14ac:dyDescent="0.3">
      <c r="B113" s="70">
        <v>103</v>
      </c>
      <c r="C113" s="56">
        <v>26</v>
      </c>
      <c r="D113" s="56" t="s">
        <v>1334</v>
      </c>
      <c r="E113" s="56" t="s">
        <v>1336</v>
      </c>
      <c r="F113" s="158">
        <v>8.3379629629629637E-2</v>
      </c>
      <c r="G113" s="56" t="s">
        <v>1390</v>
      </c>
      <c r="H113" s="56">
        <v>39</v>
      </c>
      <c r="I113" t="s">
        <v>1433</v>
      </c>
      <c r="J113" s="56" t="s">
        <v>58</v>
      </c>
      <c r="K113" s="56" t="s">
        <v>1556</v>
      </c>
      <c r="L113" s="56" t="s">
        <v>238</v>
      </c>
      <c r="M113" s="56">
        <v>0.13</v>
      </c>
      <c r="N113" s="56">
        <v>0.15</v>
      </c>
    </row>
    <row r="114" spans="2:14" x14ac:dyDescent="0.3">
      <c r="B114" s="70">
        <v>104</v>
      </c>
      <c r="C114" s="56">
        <v>26</v>
      </c>
      <c r="D114" s="56" t="s">
        <v>1340</v>
      </c>
      <c r="E114" s="56" t="s">
        <v>1338</v>
      </c>
      <c r="F114" s="158">
        <v>0.10587962962962964</v>
      </c>
      <c r="G114" s="56" t="s">
        <v>216</v>
      </c>
      <c r="H114" s="56">
        <v>46</v>
      </c>
      <c r="I114" t="s">
        <v>1151</v>
      </c>
      <c r="J114" s="56" t="s">
        <v>58</v>
      </c>
      <c r="K114" s="56" t="s">
        <v>1557</v>
      </c>
      <c r="L114" s="56" t="s">
        <v>240</v>
      </c>
      <c r="M114" s="56">
        <v>0</v>
      </c>
      <c r="N114" s="56">
        <v>0</v>
      </c>
    </row>
    <row r="115" spans="2:14" x14ac:dyDescent="0.3">
      <c r="B115" s="70">
        <v>105</v>
      </c>
      <c r="C115" s="56">
        <v>27</v>
      </c>
      <c r="D115" s="56" t="s">
        <v>1340</v>
      </c>
      <c r="E115" s="56" t="s">
        <v>1339</v>
      </c>
      <c r="F115" s="158">
        <v>0.12203703703703704</v>
      </c>
      <c r="G115" s="56" t="s">
        <v>1391</v>
      </c>
      <c r="H115" s="56">
        <v>59</v>
      </c>
      <c r="I115" t="s">
        <v>1434</v>
      </c>
      <c r="J115" s="56" t="s">
        <v>58</v>
      </c>
      <c r="K115" s="56" t="s">
        <v>1558</v>
      </c>
      <c r="L115" s="56" t="s">
        <v>240</v>
      </c>
      <c r="M115" s="56">
        <v>0</v>
      </c>
      <c r="N115" s="56">
        <v>0</v>
      </c>
    </row>
    <row r="116" spans="2:14" x14ac:dyDescent="0.3">
      <c r="B116" s="70">
        <v>106</v>
      </c>
      <c r="C116" s="56">
        <v>27</v>
      </c>
      <c r="D116" s="56" t="s">
        <v>1338</v>
      </c>
      <c r="E116" s="56" t="s">
        <v>1334</v>
      </c>
      <c r="F116" s="158">
        <v>0.141875</v>
      </c>
      <c r="G116" s="56" t="s">
        <v>834</v>
      </c>
      <c r="H116" s="56">
        <v>87</v>
      </c>
      <c r="I116" t="s">
        <v>836</v>
      </c>
      <c r="J116" s="56" t="s">
        <v>58</v>
      </c>
      <c r="K116" s="56" t="s">
        <v>1559</v>
      </c>
      <c r="L116" s="56" t="s">
        <v>238</v>
      </c>
      <c r="M116" s="56">
        <v>0.01</v>
      </c>
      <c r="N116" s="56">
        <v>0</v>
      </c>
    </row>
    <row r="117" spans="2:14" x14ac:dyDescent="0.3">
      <c r="B117" s="70">
        <v>107</v>
      </c>
      <c r="C117" s="56">
        <v>27</v>
      </c>
      <c r="D117" s="56" t="s">
        <v>1336</v>
      </c>
      <c r="E117" s="56" t="s">
        <v>1333</v>
      </c>
      <c r="F117" s="158">
        <v>8.9409722222222224E-2</v>
      </c>
      <c r="G117" s="56" t="s">
        <v>217</v>
      </c>
      <c r="H117" s="56">
        <v>45</v>
      </c>
      <c r="I117" t="s">
        <v>1420</v>
      </c>
      <c r="J117" s="56" t="s">
        <v>58</v>
      </c>
      <c r="K117" s="56" t="s">
        <v>1560</v>
      </c>
      <c r="L117" s="56" t="s">
        <v>238</v>
      </c>
      <c r="M117" s="56">
        <v>0</v>
      </c>
      <c r="N117" s="56">
        <v>0</v>
      </c>
    </row>
    <row r="118" spans="2:14" x14ac:dyDescent="0.3">
      <c r="B118" s="70">
        <v>108</v>
      </c>
      <c r="C118" s="56">
        <v>27</v>
      </c>
      <c r="D118" s="56" t="s">
        <v>1337</v>
      </c>
      <c r="E118" s="56" t="s">
        <v>1335</v>
      </c>
      <c r="F118" s="158">
        <v>0.11405092592592592</v>
      </c>
      <c r="G118" s="56" t="s">
        <v>605</v>
      </c>
      <c r="H118" s="56">
        <v>51</v>
      </c>
      <c r="I118" t="s">
        <v>1435</v>
      </c>
      <c r="J118" s="56" t="s">
        <v>58</v>
      </c>
      <c r="K118" s="56" t="s">
        <v>1561</v>
      </c>
      <c r="L118" s="56" t="s">
        <v>237</v>
      </c>
      <c r="M118" s="56">
        <v>0</v>
      </c>
      <c r="N118" s="56">
        <v>0</v>
      </c>
    </row>
    <row r="119" spans="2:14" x14ac:dyDescent="0.3">
      <c r="B119" s="70">
        <v>109</v>
      </c>
      <c r="C119" s="56">
        <v>28</v>
      </c>
      <c r="D119" s="56" t="s">
        <v>1339</v>
      </c>
      <c r="E119" s="56" t="s">
        <v>1337</v>
      </c>
      <c r="F119" s="158">
        <v>0.12481481481481482</v>
      </c>
      <c r="G119" s="56" t="s">
        <v>910</v>
      </c>
      <c r="H119" s="56">
        <v>62</v>
      </c>
      <c r="I119" t="s">
        <v>1062</v>
      </c>
      <c r="J119" s="56" t="s">
        <v>58</v>
      </c>
      <c r="K119" s="56" t="s">
        <v>1562</v>
      </c>
      <c r="L119" s="56" t="s">
        <v>238</v>
      </c>
      <c r="M119" s="56">
        <v>0.01</v>
      </c>
      <c r="N119" s="56">
        <v>0</v>
      </c>
    </row>
    <row r="120" spans="2:14" x14ac:dyDescent="0.3">
      <c r="B120" s="70">
        <v>110</v>
      </c>
      <c r="C120" s="56">
        <v>28</v>
      </c>
      <c r="D120" s="56" t="s">
        <v>1335</v>
      </c>
      <c r="E120" s="56" t="s">
        <v>1336</v>
      </c>
      <c r="F120" s="158">
        <v>0.14026620370370371</v>
      </c>
      <c r="G120" s="56" t="s">
        <v>282</v>
      </c>
      <c r="H120" s="56">
        <v>79</v>
      </c>
      <c r="I120" t="s">
        <v>1436</v>
      </c>
      <c r="J120" s="56" t="s">
        <v>58</v>
      </c>
      <c r="K120" s="56" t="s">
        <v>1563</v>
      </c>
      <c r="L120" s="56" t="s">
        <v>238</v>
      </c>
      <c r="M120" s="56">
        <v>0.1</v>
      </c>
      <c r="N120" s="56">
        <v>0</v>
      </c>
    </row>
    <row r="121" spans="2:14" x14ac:dyDescent="0.3">
      <c r="B121" s="70">
        <v>111</v>
      </c>
      <c r="C121" s="56">
        <v>28</v>
      </c>
      <c r="D121" s="56" t="s">
        <v>1333</v>
      </c>
      <c r="E121" s="56" t="s">
        <v>1338</v>
      </c>
      <c r="F121" s="158">
        <v>0.10667824074074074</v>
      </c>
      <c r="G121" s="56" t="s">
        <v>1392</v>
      </c>
      <c r="H121" s="56">
        <v>48</v>
      </c>
      <c r="I121" t="s">
        <v>1437</v>
      </c>
      <c r="J121" s="56" t="s">
        <v>58</v>
      </c>
      <c r="K121" s="56" t="s">
        <v>1564</v>
      </c>
      <c r="L121" s="56" t="s">
        <v>238</v>
      </c>
      <c r="M121" s="56">
        <v>0</v>
      </c>
      <c r="N121" s="56">
        <v>0.01</v>
      </c>
    </row>
    <row r="122" spans="2:14" x14ac:dyDescent="0.3">
      <c r="B122" s="70">
        <v>112</v>
      </c>
      <c r="C122" s="56">
        <v>28</v>
      </c>
      <c r="D122" s="56" t="s">
        <v>1334</v>
      </c>
      <c r="E122" s="56" t="s">
        <v>1340</v>
      </c>
      <c r="F122" s="158">
        <v>0.13896990740740742</v>
      </c>
      <c r="G122" s="56" t="s">
        <v>851</v>
      </c>
      <c r="H122" s="56">
        <v>70</v>
      </c>
      <c r="I122" t="s">
        <v>853</v>
      </c>
      <c r="J122" s="56" t="s">
        <v>3</v>
      </c>
      <c r="K122" s="56" t="s">
        <v>1565</v>
      </c>
      <c r="L122" s="56" t="s">
        <v>239</v>
      </c>
      <c r="M122" s="56">
        <v>12.67</v>
      </c>
      <c r="N122" s="56" t="s">
        <v>292</v>
      </c>
    </row>
    <row r="123" spans="2:14" x14ac:dyDescent="0.3">
      <c r="B123" s="70">
        <v>113</v>
      </c>
      <c r="C123" s="56">
        <v>29</v>
      </c>
      <c r="D123" s="56" t="s">
        <v>1334</v>
      </c>
      <c r="E123" s="56" t="s">
        <v>1339</v>
      </c>
      <c r="F123" s="158">
        <v>0.12533564814814815</v>
      </c>
      <c r="G123" s="56" t="s">
        <v>204</v>
      </c>
      <c r="H123" s="56">
        <v>67</v>
      </c>
      <c r="I123" t="s">
        <v>225</v>
      </c>
      <c r="J123" s="56" t="s">
        <v>58</v>
      </c>
      <c r="K123" s="56" t="s">
        <v>1566</v>
      </c>
      <c r="L123" s="56" t="s">
        <v>240</v>
      </c>
      <c r="M123" s="56">
        <v>0</v>
      </c>
      <c r="N123" s="56">
        <v>0</v>
      </c>
    </row>
    <row r="124" spans="2:14" x14ac:dyDescent="0.3">
      <c r="B124" s="70">
        <v>114</v>
      </c>
      <c r="C124" s="56">
        <v>29</v>
      </c>
      <c r="D124" s="56" t="s">
        <v>1333</v>
      </c>
      <c r="E124" s="56" t="s">
        <v>1340</v>
      </c>
      <c r="F124" s="158">
        <v>0.12398148148148147</v>
      </c>
      <c r="G124" s="56" t="s">
        <v>201</v>
      </c>
      <c r="H124" s="56">
        <v>58</v>
      </c>
      <c r="I124" t="s">
        <v>1438</v>
      </c>
      <c r="J124" s="56" t="s">
        <v>3</v>
      </c>
      <c r="K124" s="56" t="s">
        <v>1567</v>
      </c>
      <c r="L124" s="56" t="s">
        <v>239</v>
      </c>
      <c r="M124" s="56" t="s">
        <v>735</v>
      </c>
      <c r="N124" s="56" t="s">
        <v>292</v>
      </c>
    </row>
    <row r="125" spans="2:14" x14ac:dyDescent="0.3">
      <c r="B125" s="70">
        <v>115</v>
      </c>
      <c r="C125" s="56">
        <v>29</v>
      </c>
      <c r="D125" s="56" t="s">
        <v>1335</v>
      </c>
      <c r="E125" s="56" t="s">
        <v>1338</v>
      </c>
      <c r="F125" s="158">
        <v>0.12346064814814815</v>
      </c>
      <c r="G125" s="56" t="s">
        <v>1383</v>
      </c>
      <c r="H125" s="56">
        <v>57</v>
      </c>
      <c r="I125" t="s">
        <v>1439</v>
      </c>
      <c r="J125" s="56" t="s">
        <v>3</v>
      </c>
      <c r="K125" s="56" t="s">
        <v>1568</v>
      </c>
      <c r="L125" s="56" t="s">
        <v>239</v>
      </c>
      <c r="M125" s="56">
        <v>158.25</v>
      </c>
      <c r="N125" s="56">
        <v>27.62</v>
      </c>
    </row>
    <row r="126" spans="2:14" x14ac:dyDescent="0.3">
      <c r="B126" s="70">
        <v>116</v>
      </c>
      <c r="C126" s="56">
        <v>29</v>
      </c>
      <c r="D126" s="56" t="s">
        <v>1337</v>
      </c>
      <c r="E126" s="56" t="s">
        <v>1336</v>
      </c>
      <c r="F126" s="158">
        <v>0.11125</v>
      </c>
      <c r="G126" s="56" t="s">
        <v>1393</v>
      </c>
      <c r="H126" s="56">
        <v>51</v>
      </c>
      <c r="I126" t="s">
        <v>1440</v>
      </c>
      <c r="J126" s="56" t="s">
        <v>58</v>
      </c>
      <c r="K126" s="56" t="s">
        <v>1569</v>
      </c>
      <c r="L126" s="56" t="s">
        <v>238</v>
      </c>
      <c r="M126" s="56">
        <v>0</v>
      </c>
      <c r="N126" s="56">
        <v>-7.0000000000000007E-2</v>
      </c>
    </row>
    <row r="127" spans="2:14" x14ac:dyDescent="0.3">
      <c r="B127" s="70">
        <v>117</v>
      </c>
      <c r="C127" s="56">
        <v>30</v>
      </c>
      <c r="D127" s="56" t="s">
        <v>1339</v>
      </c>
      <c r="E127" s="56" t="s">
        <v>1336</v>
      </c>
      <c r="F127" s="158">
        <v>0.10726851851851853</v>
      </c>
      <c r="G127" s="56" t="s">
        <v>1394</v>
      </c>
      <c r="H127" s="56">
        <v>51</v>
      </c>
      <c r="I127" t="s">
        <v>1441</v>
      </c>
      <c r="J127" s="56" t="s">
        <v>3</v>
      </c>
      <c r="K127" s="56" t="s">
        <v>1570</v>
      </c>
      <c r="L127" s="56" t="s">
        <v>239</v>
      </c>
      <c r="M127" s="56" t="s">
        <v>271</v>
      </c>
      <c r="N127" s="56">
        <v>38.01</v>
      </c>
    </row>
    <row r="128" spans="2:14" x14ac:dyDescent="0.3">
      <c r="B128" s="70">
        <v>118</v>
      </c>
      <c r="C128" s="56">
        <v>30</v>
      </c>
      <c r="D128" s="56" t="s">
        <v>1338</v>
      </c>
      <c r="E128" s="56" t="s">
        <v>1337</v>
      </c>
      <c r="F128" s="158">
        <v>0.11898148148148148</v>
      </c>
      <c r="G128" s="56" t="s">
        <v>580</v>
      </c>
      <c r="H128" s="56">
        <v>56</v>
      </c>
      <c r="I128" t="s">
        <v>1442</v>
      </c>
      <c r="J128" s="56" t="s">
        <v>58</v>
      </c>
      <c r="K128" s="56" t="s">
        <v>1571</v>
      </c>
      <c r="L128" s="56" t="s">
        <v>238</v>
      </c>
      <c r="M128" s="56">
        <v>0.01</v>
      </c>
      <c r="N128" s="56">
        <v>0</v>
      </c>
    </row>
    <row r="129" spans="2:14" x14ac:dyDescent="0.3">
      <c r="B129" s="70">
        <v>119</v>
      </c>
      <c r="C129" s="56">
        <v>30</v>
      </c>
      <c r="D129" s="56" t="s">
        <v>1340</v>
      </c>
      <c r="E129" s="56" t="s">
        <v>1335</v>
      </c>
      <c r="F129" s="158">
        <v>0.11386574074074074</v>
      </c>
      <c r="G129" s="56" t="s">
        <v>1395</v>
      </c>
      <c r="H129" s="56">
        <v>50</v>
      </c>
      <c r="I129" t="s">
        <v>1443</v>
      </c>
      <c r="J129" s="56" t="s">
        <v>58</v>
      </c>
      <c r="K129" s="56" t="s">
        <v>1572</v>
      </c>
      <c r="L129" s="56" t="s">
        <v>238</v>
      </c>
      <c r="M129" s="56">
        <v>0</v>
      </c>
      <c r="N129" s="56">
        <v>0.04</v>
      </c>
    </row>
    <row r="130" spans="2:14" x14ac:dyDescent="0.3">
      <c r="B130" s="70">
        <v>120</v>
      </c>
      <c r="C130" s="56">
        <v>30</v>
      </c>
      <c r="D130" s="56" t="s">
        <v>1334</v>
      </c>
      <c r="E130" s="56" t="s">
        <v>1333</v>
      </c>
      <c r="F130" s="158">
        <v>0.15748842592592593</v>
      </c>
      <c r="G130" s="56" t="s">
        <v>220</v>
      </c>
      <c r="H130" s="56">
        <v>147</v>
      </c>
      <c r="I130" t="s">
        <v>234</v>
      </c>
      <c r="J130" s="56" t="s">
        <v>58</v>
      </c>
      <c r="K130" s="56" t="s">
        <v>1573</v>
      </c>
      <c r="L130" s="56" t="s">
        <v>238</v>
      </c>
      <c r="M130" s="56">
        <v>0</v>
      </c>
      <c r="N130" s="56">
        <v>-0.05</v>
      </c>
    </row>
    <row r="131" spans="2:14" x14ac:dyDescent="0.3">
      <c r="B131" s="70">
        <v>121</v>
      </c>
      <c r="C131" s="56">
        <v>31</v>
      </c>
      <c r="D131" s="56" t="s">
        <v>1333</v>
      </c>
      <c r="E131" s="56" t="s">
        <v>1339</v>
      </c>
      <c r="F131" s="158">
        <v>9.9710648148148159E-2</v>
      </c>
      <c r="G131" s="56" t="s">
        <v>579</v>
      </c>
      <c r="H131" s="56">
        <v>47</v>
      </c>
      <c r="I131" t="s">
        <v>608</v>
      </c>
      <c r="J131" s="56" t="s">
        <v>3</v>
      </c>
      <c r="K131" s="56" t="s">
        <v>1574</v>
      </c>
      <c r="L131" s="56" t="s">
        <v>239</v>
      </c>
      <c r="M131" s="56" t="s">
        <v>941</v>
      </c>
      <c r="N131" s="56" t="s">
        <v>1266</v>
      </c>
    </row>
    <row r="132" spans="2:14" x14ac:dyDescent="0.3">
      <c r="B132" s="70">
        <v>122</v>
      </c>
      <c r="C132" s="56">
        <v>31</v>
      </c>
      <c r="D132" s="56" t="s">
        <v>1335</v>
      </c>
      <c r="E132" s="56" t="s">
        <v>1334</v>
      </c>
      <c r="F132" s="158">
        <v>9.9965277777777792E-2</v>
      </c>
      <c r="G132" s="56" t="s">
        <v>590</v>
      </c>
      <c r="H132" s="56">
        <v>50</v>
      </c>
      <c r="I132" t="s">
        <v>1444</v>
      </c>
      <c r="J132" s="56" t="s">
        <v>58</v>
      </c>
      <c r="K132" s="56" t="s">
        <v>1575</v>
      </c>
      <c r="L132" s="56" t="s">
        <v>238</v>
      </c>
      <c r="M132" s="56">
        <v>0.1</v>
      </c>
      <c r="N132" s="56">
        <v>0.02</v>
      </c>
    </row>
    <row r="133" spans="2:14" x14ac:dyDescent="0.3">
      <c r="B133" s="70">
        <v>123</v>
      </c>
      <c r="C133" s="56">
        <v>31</v>
      </c>
      <c r="D133" s="56" t="s">
        <v>1337</v>
      </c>
      <c r="E133" s="56" t="s">
        <v>1340</v>
      </c>
      <c r="F133" s="158">
        <v>0.11626157407407407</v>
      </c>
      <c r="G133" s="56" t="s">
        <v>266</v>
      </c>
      <c r="H133" s="56">
        <v>46</v>
      </c>
      <c r="I133" t="s">
        <v>1445</v>
      </c>
      <c r="J133" s="56" t="s">
        <v>3</v>
      </c>
      <c r="K133" s="56" t="s">
        <v>1576</v>
      </c>
      <c r="L133" s="56" t="s">
        <v>239</v>
      </c>
      <c r="M133" s="56">
        <v>250</v>
      </c>
      <c r="N133" s="56" t="s">
        <v>1266</v>
      </c>
    </row>
    <row r="134" spans="2:14" x14ac:dyDescent="0.3">
      <c r="B134" s="70">
        <v>124</v>
      </c>
      <c r="C134" s="56">
        <v>31</v>
      </c>
      <c r="D134" s="56" t="s">
        <v>1336</v>
      </c>
      <c r="E134" s="56" t="s">
        <v>1338</v>
      </c>
      <c r="F134" s="158">
        <v>0.13238425925925926</v>
      </c>
      <c r="G134" s="56" t="s">
        <v>1113</v>
      </c>
      <c r="H134" s="56">
        <v>79</v>
      </c>
      <c r="I134" t="s">
        <v>1446</v>
      </c>
      <c r="J134" s="56" t="s">
        <v>58</v>
      </c>
      <c r="K134" s="56" t="s">
        <v>1577</v>
      </c>
      <c r="L134" s="56" t="s">
        <v>238</v>
      </c>
      <c r="M134" s="56">
        <v>0.01</v>
      </c>
      <c r="N134" s="56">
        <v>0</v>
      </c>
    </row>
    <row r="135" spans="2:14" x14ac:dyDescent="0.3">
      <c r="B135" s="70">
        <v>125</v>
      </c>
      <c r="C135" s="56">
        <v>32</v>
      </c>
      <c r="D135" s="56" t="s">
        <v>1339</v>
      </c>
      <c r="E135" s="56" t="s">
        <v>1338</v>
      </c>
      <c r="F135" s="158">
        <v>8.5879629629629625E-2</v>
      </c>
      <c r="G135" s="56" t="s">
        <v>795</v>
      </c>
      <c r="H135" s="56">
        <v>40</v>
      </c>
      <c r="I135" t="s">
        <v>1149</v>
      </c>
      <c r="J135" s="56" t="s">
        <v>58</v>
      </c>
      <c r="K135" s="56" t="s">
        <v>1578</v>
      </c>
      <c r="L135" s="56" t="s">
        <v>238</v>
      </c>
      <c r="M135" s="56">
        <v>0.01</v>
      </c>
      <c r="N135" s="56">
        <v>0</v>
      </c>
    </row>
    <row r="136" spans="2:14" x14ac:dyDescent="0.3">
      <c r="B136" s="70">
        <v>126</v>
      </c>
      <c r="C136" s="56">
        <v>32</v>
      </c>
      <c r="D136" s="56" t="s">
        <v>1340</v>
      </c>
      <c r="E136" s="56" t="s">
        <v>1336</v>
      </c>
      <c r="F136" s="158">
        <v>0.13719907407407408</v>
      </c>
      <c r="G136" s="56" t="s">
        <v>1396</v>
      </c>
      <c r="H136" s="56">
        <v>80</v>
      </c>
      <c r="I136" t="s">
        <v>1447</v>
      </c>
      <c r="J136" s="56" t="s">
        <v>58</v>
      </c>
      <c r="K136" s="56" t="s">
        <v>1579</v>
      </c>
      <c r="L136" s="56" t="s">
        <v>237</v>
      </c>
      <c r="M136" s="56">
        <v>-0.01</v>
      </c>
      <c r="N136" s="56">
        <v>-0.02</v>
      </c>
    </row>
    <row r="137" spans="2:14" x14ac:dyDescent="0.3">
      <c r="B137" s="70">
        <v>127</v>
      </c>
      <c r="C137" s="56">
        <v>32</v>
      </c>
      <c r="D137" s="56" t="s">
        <v>1334</v>
      </c>
      <c r="E137" s="56" t="s">
        <v>1337</v>
      </c>
      <c r="F137" s="158">
        <v>0.14199074074074072</v>
      </c>
      <c r="G137" s="56" t="s">
        <v>1113</v>
      </c>
      <c r="H137" s="56">
        <v>108</v>
      </c>
      <c r="I137" t="s">
        <v>227</v>
      </c>
      <c r="J137" s="56" t="s">
        <v>58</v>
      </c>
      <c r="K137" s="56" t="s">
        <v>1580</v>
      </c>
      <c r="L137" s="56" t="s">
        <v>238</v>
      </c>
      <c r="M137" s="56">
        <v>7.0000000000000007E-2</v>
      </c>
      <c r="N137" s="56">
        <v>0</v>
      </c>
    </row>
    <row r="138" spans="2:14" x14ac:dyDescent="0.3">
      <c r="B138" s="70">
        <v>128</v>
      </c>
      <c r="C138" s="56">
        <v>32</v>
      </c>
      <c r="D138" s="56" t="s">
        <v>1333</v>
      </c>
      <c r="E138" s="56" t="s">
        <v>1335</v>
      </c>
      <c r="F138" s="158">
        <v>7.5752314814814814E-2</v>
      </c>
      <c r="G138" s="56" t="s">
        <v>1369</v>
      </c>
      <c r="H138" s="56">
        <v>39</v>
      </c>
      <c r="I138" t="s">
        <v>1403</v>
      </c>
      <c r="J138" s="56" t="s">
        <v>58</v>
      </c>
      <c r="K138" s="56" t="s">
        <v>1581</v>
      </c>
      <c r="L138" s="56" t="s">
        <v>237</v>
      </c>
      <c r="M138" s="56">
        <v>0</v>
      </c>
      <c r="N138" s="56">
        <v>0.05</v>
      </c>
    </row>
    <row r="139" spans="2:14" x14ac:dyDescent="0.3">
      <c r="B139" s="70">
        <v>129</v>
      </c>
      <c r="C139" s="56">
        <v>33</v>
      </c>
      <c r="D139" s="56" t="s">
        <v>1335</v>
      </c>
      <c r="E139" s="56" t="s">
        <v>1339</v>
      </c>
      <c r="F139" s="158">
        <v>0.13968749999999999</v>
      </c>
      <c r="G139" s="56" t="s">
        <v>1397</v>
      </c>
      <c r="H139" s="56">
        <v>77</v>
      </c>
      <c r="I139" t="s">
        <v>1448</v>
      </c>
      <c r="J139" s="56" t="s">
        <v>3</v>
      </c>
      <c r="K139" s="56" t="s">
        <v>1582</v>
      </c>
      <c r="L139" s="56" t="s">
        <v>239</v>
      </c>
      <c r="M139" s="56">
        <v>246.54</v>
      </c>
      <c r="N139" s="56">
        <v>72.760000000000005</v>
      </c>
    </row>
    <row r="140" spans="2:14" x14ac:dyDescent="0.3">
      <c r="B140" s="70">
        <v>130</v>
      </c>
      <c r="C140" s="56">
        <v>33</v>
      </c>
      <c r="D140" s="56" t="s">
        <v>1337</v>
      </c>
      <c r="E140" s="56" t="s">
        <v>1333</v>
      </c>
      <c r="F140" s="158">
        <v>0.13273148148148148</v>
      </c>
      <c r="G140" s="56" t="s">
        <v>1128</v>
      </c>
      <c r="H140" s="56">
        <v>70</v>
      </c>
      <c r="I140" t="s">
        <v>1161</v>
      </c>
      <c r="J140" s="56" t="s">
        <v>58</v>
      </c>
      <c r="K140" s="56" t="s">
        <v>1583</v>
      </c>
      <c r="L140" s="56" t="s">
        <v>240</v>
      </c>
      <c r="M140" s="56">
        <v>0</v>
      </c>
      <c r="N140" s="56">
        <v>0</v>
      </c>
    </row>
    <row r="141" spans="2:14" x14ac:dyDescent="0.3">
      <c r="B141" s="70">
        <v>131</v>
      </c>
      <c r="C141" s="56">
        <v>33</v>
      </c>
      <c r="D141" s="56" t="s">
        <v>1336</v>
      </c>
      <c r="E141" s="56" t="s">
        <v>1334</v>
      </c>
      <c r="F141" s="158">
        <v>0.14358796296296297</v>
      </c>
      <c r="G141" s="56" t="s">
        <v>302</v>
      </c>
      <c r="H141" s="56">
        <v>91</v>
      </c>
      <c r="I141" t="s">
        <v>303</v>
      </c>
      <c r="J141" s="56" t="s">
        <v>4</v>
      </c>
      <c r="K141" s="56" t="s">
        <v>1584</v>
      </c>
      <c r="L141" s="56" t="s">
        <v>240</v>
      </c>
      <c r="M141" s="56">
        <v>-12.03</v>
      </c>
      <c r="N141" s="56">
        <v>-28.55</v>
      </c>
    </row>
    <row r="142" spans="2:14" x14ac:dyDescent="0.3">
      <c r="B142" s="70">
        <v>132</v>
      </c>
      <c r="C142" s="56">
        <v>33</v>
      </c>
      <c r="D142" s="56" t="s">
        <v>1338</v>
      </c>
      <c r="E142" s="56" t="s">
        <v>1340</v>
      </c>
      <c r="F142" s="158">
        <v>0.14850694444444446</v>
      </c>
      <c r="G142" s="56" t="s">
        <v>1394</v>
      </c>
      <c r="H142" s="56">
        <v>110</v>
      </c>
      <c r="I142" t="s">
        <v>1441</v>
      </c>
      <c r="J142" s="56" t="s">
        <v>58</v>
      </c>
      <c r="K142" s="56" t="s">
        <v>1585</v>
      </c>
      <c r="L142" s="56" t="s">
        <v>238</v>
      </c>
      <c r="M142" s="56">
        <v>0.01</v>
      </c>
      <c r="N142" s="56">
        <v>0</v>
      </c>
    </row>
    <row r="143" spans="2:14" x14ac:dyDescent="0.3">
      <c r="B143" s="70">
        <v>133</v>
      </c>
      <c r="C143" s="56">
        <v>34</v>
      </c>
      <c r="D143" s="56" t="s">
        <v>1339</v>
      </c>
      <c r="E143" s="56" t="s">
        <v>1340</v>
      </c>
      <c r="F143" s="158">
        <v>9.5370370370370369E-2</v>
      </c>
      <c r="G143" s="56" t="s">
        <v>1398</v>
      </c>
      <c r="H143" s="56">
        <v>40</v>
      </c>
      <c r="I143" t="s">
        <v>1449</v>
      </c>
      <c r="J143" s="56" t="s">
        <v>58</v>
      </c>
      <c r="K143" s="56" t="s">
        <v>1586</v>
      </c>
      <c r="L143" s="56" t="s">
        <v>238</v>
      </c>
      <c r="M143" s="56">
        <v>0.01</v>
      </c>
      <c r="N143" s="56">
        <v>0.04</v>
      </c>
    </row>
    <row r="144" spans="2:14" x14ac:dyDescent="0.3">
      <c r="B144" s="70">
        <v>134</v>
      </c>
      <c r="C144" s="56">
        <v>34</v>
      </c>
      <c r="D144" s="56" t="s">
        <v>1334</v>
      </c>
      <c r="E144" s="56" t="s">
        <v>1338</v>
      </c>
      <c r="F144" s="158">
        <v>0.136875</v>
      </c>
      <c r="G144" s="56" t="s">
        <v>213</v>
      </c>
      <c r="H144" s="56">
        <v>64</v>
      </c>
      <c r="I144" t="s">
        <v>639</v>
      </c>
      <c r="J144" s="56" t="s">
        <v>3</v>
      </c>
      <c r="K144" s="56" t="s">
        <v>1587</v>
      </c>
      <c r="L144" s="56" t="s">
        <v>239</v>
      </c>
      <c r="M144" s="56">
        <v>14.58</v>
      </c>
      <c r="N144" s="56" t="s">
        <v>900</v>
      </c>
    </row>
    <row r="145" spans="2:14" x14ac:dyDescent="0.3">
      <c r="B145" s="70">
        <v>135</v>
      </c>
      <c r="C145" s="56">
        <v>34</v>
      </c>
      <c r="D145" s="56" t="s">
        <v>1333</v>
      </c>
      <c r="E145" s="56" t="s">
        <v>1336</v>
      </c>
      <c r="F145" s="158">
        <v>8.1342592592592591E-2</v>
      </c>
      <c r="G145" s="56" t="s">
        <v>579</v>
      </c>
      <c r="H145" s="56">
        <v>40</v>
      </c>
      <c r="I145" t="s">
        <v>1144</v>
      </c>
      <c r="J145" s="56" t="s">
        <v>58</v>
      </c>
      <c r="K145" s="56" t="s">
        <v>1588</v>
      </c>
      <c r="L145" s="56" t="s">
        <v>238</v>
      </c>
      <c r="M145" s="56">
        <v>0</v>
      </c>
      <c r="N145" s="56">
        <v>0.05</v>
      </c>
    </row>
    <row r="146" spans="2:14" x14ac:dyDescent="0.3">
      <c r="B146" s="70">
        <v>136</v>
      </c>
      <c r="C146" s="56">
        <v>34</v>
      </c>
      <c r="D146" s="56" t="s">
        <v>1335</v>
      </c>
      <c r="E146" s="56" t="s">
        <v>1337</v>
      </c>
      <c r="F146" s="158">
        <v>0.13931712962962964</v>
      </c>
      <c r="G146" s="56" t="s">
        <v>206</v>
      </c>
      <c r="H146" s="56">
        <v>74</v>
      </c>
      <c r="I146" t="s">
        <v>226</v>
      </c>
      <c r="J146" s="56" t="s">
        <v>3</v>
      </c>
      <c r="K146" s="56" t="s">
        <v>1589</v>
      </c>
      <c r="L146" s="56" t="s">
        <v>239</v>
      </c>
      <c r="M146" s="56">
        <v>252</v>
      </c>
      <c r="N146" s="56">
        <v>250</v>
      </c>
    </row>
    <row r="147" spans="2:14" x14ac:dyDescent="0.3">
      <c r="B147" s="70">
        <v>137</v>
      </c>
      <c r="C147" s="56">
        <v>35</v>
      </c>
      <c r="D147" s="56" t="s">
        <v>1337</v>
      </c>
      <c r="E147" s="56" t="s">
        <v>1339</v>
      </c>
      <c r="F147" s="158">
        <v>0.14322916666666666</v>
      </c>
      <c r="G147" s="56" t="s">
        <v>1399</v>
      </c>
      <c r="H147" s="56">
        <v>107</v>
      </c>
      <c r="I147" t="s">
        <v>1450</v>
      </c>
      <c r="J147" s="56" t="s">
        <v>58</v>
      </c>
      <c r="K147" s="56" t="s">
        <v>1590</v>
      </c>
      <c r="L147" s="56" t="s">
        <v>238</v>
      </c>
      <c r="M147" s="56">
        <v>0.13</v>
      </c>
      <c r="N147" s="56">
        <v>0.01</v>
      </c>
    </row>
    <row r="148" spans="2:14" x14ac:dyDescent="0.3">
      <c r="B148" s="70">
        <v>138</v>
      </c>
      <c r="C148" s="56">
        <v>35</v>
      </c>
      <c r="D148" s="56" t="s">
        <v>1336</v>
      </c>
      <c r="E148" s="56" t="s">
        <v>1335</v>
      </c>
      <c r="F148" s="158">
        <v>0.10929398148148149</v>
      </c>
      <c r="G148" s="56" t="s">
        <v>1400</v>
      </c>
      <c r="H148" s="56">
        <v>41</v>
      </c>
      <c r="I148" t="s">
        <v>1451</v>
      </c>
      <c r="J148" s="56" t="s">
        <v>58</v>
      </c>
      <c r="K148" s="56" t="s">
        <v>1591</v>
      </c>
      <c r="L148" s="56" t="s">
        <v>240</v>
      </c>
      <c r="M148" s="56">
        <v>0.09</v>
      </c>
      <c r="N148" s="56">
        <v>0</v>
      </c>
    </row>
    <row r="149" spans="2:14" x14ac:dyDescent="0.3">
      <c r="B149" s="70">
        <v>139</v>
      </c>
      <c r="C149" s="56">
        <v>35</v>
      </c>
      <c r="D149" s="56" t="s">
        <v>1338</v>
      </c>
      <c r="E149" s="56" t="s">
        <v>1333</v>
      </c>
      <c r="F149" s="158">
        <v>8.0358796296296289E-2</v>
      </c>
      <c r="G149" s="56" t="s">
        <v>1401</v>
      </c>
      <c r="H149" s="56">
        <v>38</v>
      </c>
      <c r="I149" t="s">
        <v>1452</v>
      </c>
      <c r="J149" s="56" t="s">
        <v>58</v>
      </c>
      <c r="K149" s="56" t="s">
        <v>1592</v>
      </c>
      <c r="L149" s="56" t="s">
        <v>238</v>
      </c>
      <c r="M149" s="56">
        <v>-0.01</v>
      </c>
      <c r="N149" s="56">
        <v>0</v>
      </c>
    </row>
    <row r="150" spans="2:14" x14ac:dyDescent="0.3">
      <c r="B150" s="70">
        <v>140</v>
      </c>
      <c r="C150" s="56">
        <v>35</v>
      </c>
      <c r="D150" s="56" t="s">
        <v>1340</v>
      </c>
      <c r="E150" s="56" t="s">
        <v>1334</v>
      </c>
      <c r="F150" s="158">
        <v>0.10884259259259259</v>
      </c>
      <c r="G150" s="56" t="s">
        <v>214</v>
      </c>
      <c r="H150" s="56">
        <v>42</v>
      </c>
      <c r="I150" t="s">
        <v>232</v>
      </c>
      <c r="J150" s="56" t="s">
        <v>58</v>
      </c>
      <c r="K150" s="56" t="s">
        <v>1593</v>
      </c>
      <c r="L150" s="56" t="s">
        <v>238</v>
      </c>
      <c r="M150" s="56">
        <v>0</v>
      </c>
      <c r="N150" s="56">
        <v>-0.05</v>
      </c>
    </row>
    <row r="151" spans="2:14" x14ac:dyDescent="0.3">
      <c r="B151" s="70">
        <v>141</v>
      </c>
      <c r="C151" s="56">
        <v>36</v>
      </c>
      <c r="D151" s="56" t="s">
        <v>1339</v>
      </c>
      <c r="E151" s="56" t="s">
        <v>1334</v>
      </c>
      <c r="F151" s="158">
        <v>0.19526620370370371</v>
      </c>
      <c r="G151" s="56" t="s">
        <v>204</v>
      </c>
      <c r="H151" s="56">
        <v>304</v>
      </c>
      <c r="I151" t="s">
        <v>225</v>
      </c>
      <c r="J151" s="56" t="s">
        <v>58</v>
      </c>
      <c r="K151" s="56" t="s">
        <v>1594</v>
      </c>
      <c r="L151" s="56" t="s">
        <v>238</v>
      </c>
      <c r="M151" s="56">
        <v>0</v>
      </c>
      <c r="N151" s="56">
        <v>-0.05</v>
      </c>
    </row>
    <row r="152" spans="2:14" x14ac:dyDescent="0.3">
      <c r="B152" s="70">
        <v>142</v>
      </c>
      <c r="C152" s="56">
        <v>36</v>
      </c>
      <c r="D152" s="56" t="s">
        <v>1340</v>
      </c>
      <c r="E152" s="56" t="s">
        <v>1333</v>
      </c>
      <c r="F152" s="158">
        <v>9.4942129629629626E-2</v>
      </c>
      <c r="G152" s="56" t="s">
        <v>201</v>
      </c>
      <c r="H152" s="56">
        <v>42</v>
      </c>
      <c r="I152" t="s">
        <v>1438</v>
      </c>
      <c r="J152" s="56" t="s">
        <v>58</v>
      </c>
      <c r="K152" s="56" t="s">
        <v>1595</v>
      </c>
      <c r="L152" s="56" t="s">
        <v>240</v>
      </c>
      <c r="M152" s="56">
        <v>0</v>
      </c>
      <c r="N152" s="56">
        <v>0</v>
      </c>
    </row>
    <row r="153" spans="2:14" x14ac:dyDescent="0.3">
      <c r="B153" s="70">
        <v>143</v>
      </c>
      <c r="C153" s="56">
        <v>36</v>
      </c>
      <c r="D153" s="56" t="s">
        <v>1338</v>
      </c>
      <c r="E153" s="56" t="s">
        <v>1335</v>
      </c>
      <c r="F153" s="158">
        <v>0.12541666666666665</v>
      </c>
      <c r="G153" s="56" t="s">
        <v>1383</v>
      </c>
      <c r="H153" s="56">
        <v>69</v>
      </c>
      <c r="I153" t="s">
        <v>1439</v>
      </c>
      <c r="J153" s="56" t="s">
        <v>58</v>
      </c>
      <c r="K153" s="56" t="s">
        <v>1596</v>
      </c>
      <c r="L153" s="56" t="s">
        <v>238</v>
      </c>
      <c r="M153" s="56">
        <v>0</v>
      </c>
      <c r="N153" s="56">
        <v>0</v>
      </c>
    </row>
    <row r="154" spans="2:14" x14ac:dyDescent="0.3">
      <c r="B154" s="70">
        <v>144</v>
      </c>
      <c r="C154" s="56">
        <v>36</v>
      </c>
      <c r="D154" s="56" t="s">
        <v>1336</v>
      </c>
      <c r="E154" s="56" t="s">
        <v>1337</v>
      </c>
      <c r="F154" s="158">
        <v>0.13818287037037039</v>
      </c>
      <c r="G154" s="56" t="s">
        <v>1393</v>
      </c>
      <c r="H154" s="56">
        <v>82</v>
      </c>
      <c r="I154" t="s">
        <v>1440</v>
      </c>
      <c r="J154" s="56" t="s">
        <v>58</v>
      </c>
      <c r="K154" s="56" t="s">
        <v>1597</v>
      </c>
      <c r="L154" s="56" t="s">
        <v>240</v>
      </c>
      <c r="M154" s="56">
        <v>0.13</v>
      </c>
      <c r="N154" s="56">
        <v>0</v>
      </c>
    </row>
    <row r="155" spans="2:14" x14ac:dyDescent="0.3">
      <c r="B155" s="70">
        <v>145</v>
      </c>
      <c r="C155" s="56">
        <v>37</v>
      </c>
      <c r="D155" s="56" t="s">
        <v>1336</v>
      </c>
      <c r="E155" s="56" t="s">
        <v>1339</v>
      </c>
      <c r="F155" s="158">
        <v>0.13187499999999999</v>
      </c>
      <c r="G155" s="56" t="s">
        <v>1394</v>
      </c>
      <c r="H155" s="56">
        <v>66</v>
      </c>
      <c r="I155" t="s">
        <v>1441</v>
      </c>
      <c r="J155" s="56" t="s">
        <v>3</v>
      </c>
      <c r="K155" s="56" t="s">
        <v>1598</v>
      </c>
      <c r="L155" s="56" t="s">
        <v>239</v>
      </c>
      <c r="M155" s="56">
        <v>87.12</v>
      </c>
      <c r="N155" s="56" t="s">
        <v>255</v>
      </c>
    </row>
    <row r="156" spans="2:14" x14ac:dyDescent="0.3">
      <c r="B156" s="70">
        <v>146</v>
      </c>
      <c r="C156" s="56">
        <v>37</v>
      </c>
      <c r="D156" s="56" t="s">
        <v>1337</v>
      </c>
      <c r="E156" s="56" t="s">
        <v>1338</v>
      </c>
      <c r="F156" s="158">
        <v>7.9340277777777787E-2</v>
      </c>
      <c r="G156" s="56" t="s">
        <v>580</v>
      </c>
      <c r="H156" s="56">
        <v>29</v>
      </c>
      <c r="I156" t="s">
        <v>1442</v>
      </c>
      <c r="J156" s="56" t="s">
        <v>58</v>
      </c>
      <c r="K156" s="56" t="s">
        <v>1599</v>
      </c>
      <c r="L156" s="56" t="s">
        <v>237</v>
      </c>
      <c r="M156" s="56">
        <v>0</v>
      </c>
      <c r="N156" s="56">
        <v>0.01</v>
      </c>
    </row>
    <row r="157" spans="2:14" x14ac:dyDescent="0.3">
      <c r="B157" s="70">
        <v>147</v>
      </c>
      <c r="C157" s="56">
        <v>37</v>
      </c>
      <c r="D157" s="56" t="s">
        <v>1335</v>
      </c>
      <c r="E157" s="56" t="s">
        <v>1340</v>
      </c>
      <c r="F157" s="158">
        <v>0.14496527777777776</v>
      </c>
      <c r="G157" s="56" t="s">
        <v>1395</v>
      </c>
      <c r="H157" s="56">
        <v>94</v>
      </c>
      <c r="I157" t="s">
        <v>1443</v>
      </c>
      <c r="J157" s="56" t="s">
        <v>58</v>
      </c>
      <c r="K157" s="56" t="s">
        <v>1600</v>
      </c>
      <c r="L157" s="56" t="s">
        <v>238</v>
      </c>
      <c r="M157" s="56">
        <v>0.12</v>
      </c>
      <c r="N157" s="56">
        <v>0.02</v>
      </c>
    </row>
    <row r="158" spans="2:14" x14ac:dyDescent="0.3">
      <c r="B158" s="70">
        <v>148</v>
      </c>
      <c r="C158" s="56">
        <v>37</v>
      </c>
      <c r="D158" s="56" t="s">
        <v>1333</v>
      </c>
      <c r="E158" s="56" t="s">
        <v>1334</v>
      </c>
      <c r="F158" s="158">
        <v>0.12849537037037037</v>
      </c>
      <c r="G158" s="56" t="s">
        <v>220</v>
      </c>
      <c r="H158" s="56">
        <v>60</v>
      </c>
      <c r="I158" t="s">
        <v>234</v>
      </c>
      <c r="J158" s="56" t="s">
        <v>58</v>
      </c>
      <c r="K158" s="56" t="s">
        <v>1601</v>
      </c>
      <c r="L158" s="56" t="s">
        <v>238</v>
      </c>
      <c r="M158" s="56">
        <v>0</v>
      </c>
      <c r="N158" s="56">
        <v>-0.11</v>
      </c>
    </row>
    <row r="159" spans="2:14" x14ac:dyDescent="0.3">
      <c r="B159" s="70">
        <v>149</v>
      </c>
      <c r="C159" s="56">
        <v>38</v>
      </c>
      <c r="D159" s="56" t="s">
        <v>1339</v>
      </c>
      <c r="E159" s="56" t="s">
        <v>1333</v>
      </c>
      <c r="F159" s="158">
        <v>0.11547453703703703</v>
      </c>
      <c r="G159" s="56" t="s">
        <v>579</v>
      </c>
      <c r="H159" s="56">
        <v>55</v>
      </c>
      <c r="I159" t="s">
        <v>608</v>
      </c>
      <c r="J159" s="56" t="s">
        <v>58</v>
      </c>
      <c r="K159" s="56" t="s">
        <v>1602</v>
      </c>
      <c r="L159" s="56" t="s">
        <v>240</v>
      </c>
      <c r="M159" s="56">
        <v>0</v>
      </c>
      <c r="N159" s="56">
        <v>0</v>
      </c>
    </row>
    <row r="160" spans="2:14" x14ac:dyDescent="0.3">
      <c r="B160" s="70">
        <v>150</v>
      </c>
      <c r="C160" s="56">
        <v>38</v>
      </c>
      <c r="D160" s="56" t="s">
        <v>1334</v>
      </c>
      <c r="E160" s="56" t="s">
        <v>1335</v>
      </c>
      <c r="F160" s="158">
        <v>0.1272800925925926</v>
      </c>
      <c r="G160" s="56" t="s">
        <v>590</v>
      </c>
      <c r="H160" s="56">
        <v>62</v>
      </c>
      <c r="I160" t="s">
        <v>1444</v>
      </c>
      <c r="J160" s="56" t="s">
        <v>58</v>
      </c>
      <c r="K160" s="56" t="s">
        <v>1603</v>
      </c>
      <c r="L160" s="56" t="s">
        <v>238</v>
      </c>
      <c r="M160" s="56">
        <v>0.08</v>
      </c>
      <c r="N160" s="56">
        <v>0.03</v>
      </c>
    </row>
    <row r="161" spans="2:14" x14ac:dyDescent="0.3">
      <c r="B161" s="70">
        <v>151</v>
      </c>
      <c r="C161" s="56">
        <v>38</v>
      </c>
      <c r="D161" s="56" t="s">
        <v>1340</v>
      </c>
      <c r="E161" s="56" t="s">
        <v>1337</v>
      </c>
      <c r="F161" s="158">
        <v>0.10408564814814815</v>
      </c>
      <c r="G161" s="56" t="s">
        <v>266</v>
      </c>
      <c r="H161" s="56">
        <v>40</v>
      </c>
      <c r="I161" t="s">
        <v>1445</v>
      </c>
      <c r="J161" s="56" t="s">
        <v>58</v>
      </c>
      <c r="K161" s="56" t="s">
        <v>1604</v>
      </c>
      <c r="L161" s="56" t="s">
        <v>238</v>
      </c>
      <c r="M161" s="56">
        <v>-0.01</v>
      </c>
      <c r="N161" s="56">
        <v>0</v>
      </c>
    </row>
    <row r="162" spans="2:14" x14ac:dyDescent="0.3">
      <c r="B162" s="70">
        <v>152</v>
      </c>
      <c r="C162" s="56">
        <v>38</v>
      </c>
      <c r="D162" s="56" t="s">
        <v>1338</v>
      </c>
      <c r="E162" s="56" t="s">
        <v>1336</v>
      </c>
      <c r="F162" s="158">
        <v>9.6365740740740738E-2</v>
      </c>
      <c r="G162" s="56" t="s">
        <v>1113</v>
      </c>
      <c r="H162" s="56">
        <v>44</v>
      </c>
      <c r="I162" t="s">
        <v>1446</v>
      </c>
      <c r="J162" s="56" t="s">
        <v>58</v>
      </c>
      <c r="K162" s="56" t="s">
        <v>1605</v>
      </c>
      <c r="L162" s="56" t="s">
        <v>238</v>
      </c>
      <c r="M162" s="56">
        <v>0</v>
      </c>
      <c r="N162" s="56">
        <v>-0.08</v>
      </c>
    </row>
    <row r="163" spans="2:14" x14ac:dyDescent="0.3">
      <c r="B163" s="70">
        <v>153</v>
      </c>
      <c r="C163" s="56">
        <v>39</v>
      </c>
      <c r="D163" s="56" t="s">
        <v>1338</v>
      </c>
      <c r="E163" s="56" t="s">
        <v>1339</v>
      </c>
      <c r="F163" s="158">
        <v>0.12570601851851851</v>
      </c>
      <c r="G163" s="56" t="s">
        <v>795</v>
      </c>
      <c r="H163" s="56">
        <v>70</v>
      </c>
      <c r="I163" t="s">
        <v>1149</v>
      </c>
      <c r="J163" s="56" t="s">
        <v>58</v>
      </c>
      <c r="K163" s="56" t="s">
        <v>1606</v>
      </c>
      <c r="L163" s="56" t="s">
        <v>238</v>
      </c>
      <c r="M163" s="56">
        <v>0</v>
      </c>
      <c r="N163" s="56">
        <v>0</v>
      </c>
    </row>
    <row r="164" spans="2:14" x14ac:dyDescent="0.3">
      <c r="B164" s="70">
        <v>154</v>
      </c>
      <c r="C164" s="56">
        <v>39</v>
      </c>
      <c r="D164" s="56" t="s">
        <v>1336</v>
      </c>
      <c r="E164" s="56" t="s">
        <v>1340</v>
      </c>
      <c r="F164" s="158">
        <v>0.12216435185185186</v>
      </c>
      <c r="G164" s="56" t="s">
        <v>1396</v>
      </c>
      <c r="H164" s="56">
        <v>57</v>
      </c>
      <c r="I164" t="s">
        <v>1447</v>
      </c>
      <c r="J164" s="56" t="s">
        <v>3</v>
      </c>
      <c r="K164" s="56" t="s">
        <v>1607</v>
      </c>
      <c r="L164" s="56" t="s">
        <v>239</v>
      </c>
      <c r="M164" s="56">
        <v>25.57</v>
      </c>
      <c r="N164" s="56" t="s">
        <v>291</v>
      </c>
    </row>
    <row r="165" spans="2:14" x14ac:dyDescent="0.3">
      <c r="B165" s="70">
        <v>155</v>
      </c>
      <c r="C165" s="56">
        <v>39</v>
      </c>
      <c r="D165" s="56" t="s">
        <v>1337</v>
      </c>
      <c r="E165" s="56" t="s">
        <v>1334</v>
      </c>
      <c r="F165" s="158">
        <v>0.1419212962962963</v>
      </c>
      <c r="G165" s="56" t="s">
        <v>1113</v>
      </c>
      <c r="H165" s="56">
        <v>88</v>
      </c>
      <c r="I165" t="s">
        <v>227</v>
      </c>
      <c r="J165" s="56" t="s">
        <v>58</v>
      </c>
      <c r="K165" s="56" t="s">
        <v>1608</v>
      </c>
      <c r="L165" s="56" t="s">
        <v>240</v>
      </c>
      <c r="M165" s="56">
        <v>0</v>
      </c>
      <c r="N165" s="56">
        <v>-0.01</v>
      </c>
    </row>
    <row r="166" spans="2:14" x14ac:dyDescent="0.3">
      <c r="B166" s="70">
        <v>156</v>
      </c>
      <c r="C166" s="56">
        <v>39</v>
      </c>
      <c r="D166" s="56" t="s">
        <v>1335</v>
      </c>
      <c r="E166" s="56" t="s">
        <v>1333</v>
      </c>
      <c r="F166" s="158">
        <v>8.5879629629629625E-2</v>
      </c>
      <c r="G166" s="56" t="s">
        <v>1369</v>
      </c>
      <c r="H166" s="56">
        <v>46</v>
      </c>
      <c r="I166" t="s">
        <v>1403</v>
      </c>
      <c r="J166" s="56" t="s">
        <v>58</v>
      </c>
      <c r="K166" s="56" t="s">
        <v>1609</v>
      </c>
      <c r="L166" s="56" t="s">
        <v>238</v>
      </c>
      <c r="M166" s="56">
        <v>0.01</v>
      </c>
      <c r="N166" s="56">
        <v>0</v>
      </c>
    </row>
    <row r="167" spans="2:14" x14ac:dyDescent="0.3">
      <c r="B167" s="70">
        <v>157</v>
      </c>
      <c r="C167" s="56">
        <v>40</v>
      </c>
      <c r="D167" s="56" t="s">
        <v>1339</v>
      </c>
      <c r="E167" s="56" t="s">
        <v>1335</v>
      </c>
      <c r="F167" s="158">
        <v>7.738425925925925E-2</v>
      </c>
      <c r="G167" s="56" t="s">
        <v>1397</v>
      </c>
      <c r="H167" s="56">
        <v>40</v>
      </c>
      <c r="I167" t="s">
        <v>1448</v>
      </c>
      <c r="J167" s="56" t="s">
        <v>58</v>
      </c>
      <c r="K167" s="56" t="s">
        <v>1610</v>
      </c>
      <c r="L167" s="56" t="s">
        <v>237</v>
      </c>
      <c r="M167" s="56">
        <v>0.01</v>
      </c>
      <c r="N167" s="56">
        <v>0</v>
      </c>
    </row>
    <row r="168" spans="2:14" x14ac:dyDescent="0.3">
      <c r="B168" s="70">
        <v>158</v>
      </c>
      <c r="C168" s="56">
        <v>40</v>
      </c>
      <c r="D168" s="56" t="s">
        <v>1333</v>
      </c>
      <c r="E168" s="56" t="s">
        <v>1337</v>
      </c>
      <c r="F168" s="158">
        <v>0.11336805555555556</v>
      </c>
      <c r="G168" s="56" t="s">
        <v>1128</v>
      </c>
      <c r="H168" s="56">
        <v>57</v>
      </c>
      <c r="I168" t="s">
        <v>1161</v>
      </c>
      <c r="J168" s="56" t="s">
        <v>58</v>
      </c>
      <c r="K168" s="56" t="s">
        <v>1611</v>
      </c>
      <c r="L168" s="56" t="s">
        <v>238</v>
      </c>
      <c r="M168" s="56">
        <v>0</v>
      </c>
      <c r="N168" s="56">
        <v>0</v>
      </c>
    </row>
    <row r="169" spans="2:14" x14ac:dyDescent="0.3">
      <c r="B169" s="70">
        <v>159</v>
      </c>
      <c r="C169" s="56">
        <v>40</v>
      </c>
      <c r="D169" s="56" t="s">
        <v>1334</v>
      </c>
      <c r="E169" s="56" t="s">
        <v>1336</v>
      </c>
      <c r="F169" s="158">
        <v>0.15681712962962963</v>
      </c>
      <c r="G169" s="56" t="s">
        <v>302</v>
      </c>
      <c r="H169" s="56">
        <v>143</v>
      </c>
      <c r="I169" t="s">
        <v>303</v>
      </c>
      <c r="J169" s="56" t="s">
        <v>58</v>
      </c>
      <c r="K169" s="56" t="s">
        <v>1612</v>
      </c>
      <c r="L169" s="56" t="s">
        <v>238</v>
      </c>
      <c r="M169" s="56">
        <v>0.05</v>
      </c>
      <c r="N169" s="56">
        <v>0.05</v>
      </c>
    </row>
    <row r="170" spans="2:14" x14ac:dyDescent="0.3">
      <c r="B170" s="70">
        <v>160</v>
      </c>
      <c r="C170" s="56">
        <v>40</v>
      </c>
      <c r="D170" s="56" t="s">
        <v>1340</v>
      </c>
      <c r="E170" s="56" t="s">
        <v>1338</v>
      </c>
      <c r="F170" s="158">
        <v>8.8495370370370363E-2</v>
      </c>
      <c r="G170" s="56" t="s">
        <v>1394</v>
      </c>
      <c r="H170" s="56">
        <v>42</v>
      </c>
      <c r="I170" t="s">
        <v>1441</v>
      </c>
      <c r="J170" s="56" t="s">
        <v>58</v>
      </c>
      <c r="K170" s="56" t="s">
        <v>1613</v>
      </c>
      <c r="L170" s="56" t="s">
        <v>240</v>
      </c>
      <c r="M170" s="56">
        <v>0</v>
      </c>
      <c r="N170" s="56">
        <v>0</v>
      </c>
    </row>
    <row r="171" spans="2:14" x14ac:dyDescent="0.3">
      <c r="B171" s="70">
        <v>161</v>
      </c>
      <c r="C171" s="56">
        <v>41</v>
      </c>
      <c r="D171" s="56" t="s">
        <v>1340</v>
      </c>
      <c r="E171" s="56" t="s">
        <v>1339</v>
      </c>
      <c r="F171" s="158">
        <v>0.12017361111111112</v>
      </c>
      <c r="G171" s="56" t="s">
        <v>1402</v>
      </c>
      <c r="H171" s="56">
        <v>56</v>
      </c>
      <c r="I171" t="s">
        <v>1453</v>
      </c>
      <c r="J171" s="56" t="s">
        <v>58</v>
      </c>
      <c r="K171" s="56" t="s">
        <v>1614</v>
      </c>
      <c r="L171" s="56" t="s">
        <v>237</v>
      </c>
      <c r="M171" s="56">
        <v>0</v>
      </c>
      <c r="N171" s="56">
        <v>-0.01</v>
      </c>
    </row>
    <row r="172" spans="2:14" x14ac:dyDescent="0.3">
      <c r="B172" s="70">
        <v>162</v>
      </c>
      <c r="C172" s="56">
        <v>41</v>
      </c>
      <c r="D172" s="56" t="s">
        <v>1338</v>
      </c>
      <c r="E172" s="56" t="s">
        <v>1334</v>
      </c>
      <c r="F172" s="158">
        <v>0.12228009259259259</v>
      </c>
      <c r="G172" s="56" t="s">
        <v>213</v>
      </c>
      <c r="H172" s="56">
        <v>52</v>
      </c>
      <c r="I172" t="s">
        <v>639</v>
      </c>
      <c r="J172" s="56" t="s">
        <v>58</v>
      </c>
      <c r="K172" s="56" t="s">
        <v>1615</v>
      </c>
      <c r="L172" s="56" t="s">
        <v>238</v>
      </c>
      <c r="M172" s="56">
        <v>0</v>
      </c>
      <c r="N172" s="56">
        <v>-0.09</v>
      </c>
    </row>
    <row r="173" spans="2:14" x14ac:dyDescent="0.3">
      <c r="B173" s="70">
        <v>163</v>
      </c>
      <c r="C173" s="56">
        <v>41</v>
      </c>
      <c r="D173" s="56" t="s">
        <v>1336</v>
      </c>
      <c r="E173" s="56" t="s">
        <v>1333</v>
      </c>
      <c r="F173" s="158">
        <v>0.13134259259259259</v>
      </c>
      <c r="G173" s="56" t="s">
        <v>579</v>
      </c>
      <c r="H173" s="56">
        <v>78</v>
      </c>
      <c r="I173" t="s">
        <v>1144</v>
      </c>
      <c r="J173" s="56" t="s">
        <v>58</v>
      </c>
      <c r="K173" s="56" t="s">
        <v>1616</v>
      </c>
      <c r="L173" s="56" t="s">
        <v>240</v>
      </c>
      <c r="M173" s="56">
        <v>0.14000000000000001</v>
      </c>
      <c r="N173" s="56">
        <v>0</v>
      </c>
    </row>
    <row r="174" spans="2:14" x14ac:dyDescent="0.3">
      <c r="B174" s="70">
        <v>164</v>
      </c>
      <c r="C174" s="56">
        <v>41</v>
      </c>
      <c r="D174" s="56" t="s">
        <v>1337</v>
      </c>
      <c r="E174" s="56" t="s">
        <v>1335</v>
      </c>
      <c r="F174" s="158">
        <v>7.7615740740740735E-2</v>
      </c>
      <c r="G174" s="56" t="s">
        <v>206</v>
      </c>
      <c r="H174" s="56">
        <v>36</v>
      </c>
      <c r="I174" t="s">
        <v>226</v>
      </c>
      <c r="J174" s="56" t="s">
        <v>3</v>
      </c>
      <c r="K174" s="56" t="s">
        <v>1617</v>
      </c>
      <c r="L174" s="56" t="s">
        <v>239</v>
      </c>
      <c r="M174" s="56">
        <v>11.63</v>
      </c>
      <c r="N174" s="56">
        <v>182.71</v>
      </c>
    </row>
    <row r="175" spans="2:14" x14ac:dyDescent="0.3">
      <c r="B175" s="70">
        <v>165</v>
      </c>
      <c r="C175" s="56">
        <v>42</v>
      </c>
      <c r="D175" s="56" t="s">
        <v>1339</v>
      </c>
      <c r="E175" s="56" t="s">
        <v>1337</v>
      </c>
      <c r="F175" s="158">
        <v>0.1090162037037037</v>
      </c>
      <c r="G175" s="56" t="s">
        <v>1399</v>
      </c>
      <c r="H175" s="56">
        <v>45</v>
      </c>
      <c r="I175" t="s">
        <v>1450</v>
      </c>
      <c r="J175" s="56" t="s">
        <v>58</v>
      </c>
      <c r="K175" s="56" t="s">
        <v>1618</v>
      </c>
      <c r="L175" s="56" t="s">
        <v>238</v>
      </c>
      <c r="M175" s="56">
        <v>0</v>
      </c>
      <c r="N175" s="56">
        <v>0</v>
      </c>
    </row>
    <row r="176" spans="2:14" x14ac:dyDescent="0.3">
      <c r="B176" s="70">
        <v>166</v>
      </c>
      <c r="C176" s="56">
        <v>42</v>
      </c>
      <c r="D176" s="56" t="s">
        <v>1335</v>
      </c>
      <c r="E176" s="56" t="s">
        <v>1336</v>
      </c>
      <c r="F176" s="158">
        <v>5.393518518518519E-2</v>
      </c>
      <c r="G176" s="56" t="s">
        <v>1400</v>
      </c>
      <c r="H176" s="56">
        <v>33</v>
      </c>
      <c r="I176" t="s">
        <v>1451</v>
      </c>
      <c r="J176" s="56" t="s">
        <v>58</v>
      </c>
      <c r="K176" s="56" t="s">
        <v>1619</v>
      </c>
      <c r="L176" s="56" t="s">
        <v>237</v>
      </c>
      <c r="M176" s="56">
        <v>0</v>
      </c>
      <c r="N176" s="56">
        <v>0.01</v>
      </c>
    </row>
    <row r="177" spans="1:14" x14ac:dyDescent="0.3">
      <c r="B177" s="70">
        <v>167</v>
      </c>
      <c r="C177" s="56">
        <v>42</v>
      </c>
      <c r="D177" s="56" t="s">
        <v>1333</v>
      </c>
      <c r="E177" s="56" t="s">
        <v>1338</v>
      </c>
      <c r="F177" s="158">
        <v>9.7002314814814805E-2</v>
      </c>
      <c r="G177" s="56" t="s">
        <v>1401</v>
      </c>
      <c r="H177" s="56">
        <v>43</v>
      </c>
      <c r="I177" t="s">
        <v>1452</v>
      </c>
      <c r="J177" s="56" t="s">
        <v>58</v>
      </c>
      <c r="K177" s="56" t="s">
        <v>1620</v>
      </c>
      <c r="L177" s="56" t="s">
        <v>238</v>
      </c>
      <c r="M177" s="56">
        <v>0</v>
      </c>
      <c r="N177" s="56">
        <v>-0.01</v>
      </c>
    </row>
    <row r="178" spans="1:14" x14ac:dyDescent="0.3">
      <c r="B178" s="70">
        <v>168</v>
      </c>
      <c r="C178" s="56">
        <v>42</v>
      </c>
      <c r="D178" s="56" t="s">
        <v>1334</v>
      </c>
      <c r="E178" s="56" t="s">
        <v>1340</v>
      </c>
      <c r="F178" s="158">
        <v>0.16222222222222224</v>
      </c>
      <c r="G178" s="56" t="s">
        <v>214</v>
      </c>
      <c r="H178" s="56">
        <v>166</v>
      </c>
      <c r="I178" t="s">
        <v>232</v>
      </c>
      <c r="J178" s="56" t="s">
        <v>58</v>
      </c>
      <c r="K178" s="56" t="s">
        <v>1621</v>
      </c>
      <c r="L178" s="56" t="s">
        <v>238</v>
      </c>
      <c r="M178" s="56">
        <v>0.08</v>
      </c>
      <c r="N178" s="56">
        <v>0.01</v>
      </c>
    </row>
    <row r="179" spans="1:14" s="253" customFormat="1" x14ac:dyDescent="0.3">
      <c r="A179" s="254" t="s">
        <v>261</v>
      </c>
      <c r="B179" s="254" t="s">
        <v>261</v>
      </c>
      <c r="C179" s="254" t="s">
        <v>261</v>
      </c>
      <c r="D179" s="254" t="s">
        <v>261</v>
      </c>
      <c r="E179" s="254" t="s">
        <v>261</v>
      </c>
      <c r="F179" s="254" t="s">
        <v>261</v>
      </c>
      <c r="G179" s="254" t="s">
        <v>261</v>
      </c>
      <c r="H179" s="254" t="s">
        <v>261</v>
      </c>
      <c r="I179" s="254" t="s">
        <v>261</v>
      </c>
      <c r="J179" s="254" t="s">
        <v>261</v>
      </c>
      <c r="K179" s="254" t="s">
        <v>261</v>
      </c>
      <c r="L179" s="254" t="s">
        <v>261</v>
      </c>
      <c r="M179" s="254" t="s">
        <v>261</v>
      </c>
      <c r="N179" s="254" t="s">
        <v>261</v>
      </c>
    </row>
  </sheetData>
  <mergeCells count="1">
    <mergeCell ref="E6:E7"/>
  </mergeCells>
  <pageMargins left="0.7" right="0.7" top="0.75" bottom="0.75" header="0.3" footer="0.3"/>
  <pageSetup paperSize="9" fitToWidth="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zoomScale="110" zoomScaleNormal="110" workbookViewId="0">
      <pane ySplit="9" topLeftCell="A10" activePane="bottomLeft" state="frozen"/>
      <selection pane="bottomLeft" activeCell="A10" sqref="A10"/>
    </sheetView>
  </sheetViews>
  <sheetFormatPr defaultRowHeight="14.4" x14ac:dyDescent="0.3"/>
  <cols>
    <col min="1" max="1" width="1.6640625" customWidth="1"/>
    <col min="2" max="2" width="4.6640625" style="70" customWidth="1"/>
    <col min="3" max="4" width="30.6640625" style="277" hidden="1" customWidth="1"/>
    <col min="5" max="5" width="9.109375" style="277" hidden="1" customWidth="1"/>
    <col min="6" max="6" width="4.6640625" style="277" hidden="1" customWidth="1"/>
    <col min="7" max="7" width="6.6640625" style="277" customWidth="1"/>
    <col min="8" max="8" width="40.6640625" customWidth="1"/>
    <col min="9" max="9" width="7.6640625" style="277" customWidth="1"/>
    <col min="10" max="10" width="21.6640625" style="277" customWidth="1"/>
    <col min="11" max="11" width="14.6640625" style="277" customWidth="1"/>
    <col min="12" max="13" width="9.109375" style="277"/>
  </cols>
  <sheetData>
    <row r="1" spans="1:13" ht="18" x14ac:dyDescent="0.35">
      <c r="A1" s="1" t="s">
        <v>1698</v>
      </c>
    </row>
    <row r="4" spans="1:13" x14ac:dyDescent="0.3">
      <c r="D4" s="249" t="s">
        <v>1629</v>
      </c>
      <c r="E4" s="277">
        <f>3 + G6*10/(168*3600)</f>
        <v>3.2499338624338625</v>
      </c>
      <c r="F4" s="174" t="s">
        <v>1647</v>
      </c>
    </row>
    <row r="5" spans="1:13" x14ac:dyDescent="0.3">
      <c r="D5" s="318" t="s">
        <v>1628</v>
      </c>
      <c r="E5" s="277">
        <f>3+7/60 +49/3600</f>
        <v>3.1302777777777777</v>
      </c>
      <c r="F5" s="174" t="s">
        <v>1647</v>
      </c>
      <c r="G5" s="248">
        <f>G6/(100*2)</f>
        <v>75.58</v>
      </c>
      <c r="H5" t="s">
        <v>487</v>
      </c>
    </row>
    <row r="6" spans="1:13" x14ac:dyDescent="0.3">
      <c r="D6" s="318"/>
      <c r="E6" s="158">
        <f>SUM(E10:E109)/100</f>
        <v>0.13043240740740739</v>
      </c>
      <c r="G6" s="70">
        <f>SUM(G10:G109)*2-50</f>
        <v>15116</v>
      </c>
      <c r="H6" t="s">
        <v>488</v>
      </c>
    </row>
    <row r="7" spans="1:13" s="71" customFormat="1" x14ac:dyDescent="0.3">
      <c r="B7" s="72"/>
      <c r="C7" s="278"/>
      <c r="D7" s="278"/>
      <c r="E7" s="278"/>
      <c r="F7" s="278"/>
      <c r="G7" s="278"/>
      <c r="I7" s="278"/>
      <c r="J7" s="278"/>
      <c r="K7" s="278"/>
      <c r="L7" s="278"/>
      <c r="M7" s="278"/>
    </row>
    <row r="8" spans="1:13" s="71" customFormat="1" x14ac:dyDescent="0.3">
      <c r="B8" s="72" t="s">
        <v>0</v>
      </c>
      <c r="C8" s="278" t="s">
        <v>194</v>
      </c>
      <c r="D8" s="278" t="s">
        <v>193</v>
      </c>
      <c r="E8" s="278" t="s">
        <v>195</v>
      </c>
      <c r="F8" s="278" t="s">
        <v>196</v>
      </c>
      <c r="G8" s="278" t="s">
        <v>98</v>
      </c>
      <c r="H8" s="71" t="s">
        <v>197</v>
      </c>
      <c r="I8" s="278" t="s">
        <v>198</v>
      </c>
      <c r="J8" s="278" t="s">
        <v>199</v>
      </c>
      <c r="K8" s="278" t="s">
        <v>200</v>
      </c>
      <c r="L8" s="278" t="s">
        <v>278</v>
      </c>
      <c r="M8" s="278" t="s">
        <v>279</v>
      </c>
    </row>
    <row r="10" spans="1:13" x14ac:dyDescent="0.3">
      <c r="B10" s="70">
        <v>1</v>
      </c>
      <c r="C10" s="277" t="s">
        <v>1681</v>
      </c>
      <c r="D10" s="277" t="s">
        <v>1682</v>
      </c>
      <c r="E10" s="158">
        <v>0.10356481481481482</v>
      </c>
      <c r="F10" s="277" t="s">
        <v>821</v>
      </c>
      <c r="G10" s="277">
        <v>43</v>
      </c>
      <c r="H10" t="s">
        <v>1427</v>
      </c>
      <c r="I10" s="277" t="s">
        <v>58</v>
      </c>
      <c r="J10" s="277" t="s">
        <v>1761</v>
      </c>
      <c r="K10" s="277" t="s">
        <v>238</v>
      </c>
      <c r="L10" s="277">
        <v>0.14000000000000001</v>
      </c>
      <c r="M10" s="277">
        <v>0</v>
      </c>
    </row>
    <row r="11" spans="1:13" x14ac:dyDescent="0.3">
      <c r="B11" s="70">
        <v>2</v>
      </c>
      <c r="C11" s="277" t="s">
        <v>1682</v>
      </c>
      <c r="D11" s="277" t="s">
        <v>1681</v>
      </c>
      <c r="E11" s="158">
        <v>9.418981481481481E-2</v>
      </c>
      <c r="F11" s="277" t="s">
        <v>600</v>
      </c>
      <c r="G11" s="277">
        <v>39</v>
      </c>
      <c r="H11" t="s">
        <v>636</v>
      </c>
      <c r="I11" s="277" t="s">
        <v>58</v>
      </c>
      <c r="J11" s="277" t="s">
        <v>1762</v>
      </c>
      <c r="K11" s="277" t="s">
        <v>238</v>
      </c>
      <c r="L11" s="277">
        <v>0</v>
      </c>
      <c r="M11" s="277">
        <v>0</v>
      </c>
    </row>
    <row r="12" spans="1:13" x14ac:dyDescent="0.3">
      <c r="B12" s="70">
        <v>3</v>
      </c>
      <c r="C12" s="277" t="s">
        <v>1681</v>
      </c>
      <c r="D12" s="277" t="s">
        <v>1682</v>
      </c>
      <c r="E12" s="158">
        <v>0.12008101851851853</v>
      </c>
      <c r="F12" s="277" t="s">
        <v>910</v>
      </c>
      <c r="G12" s="277">
        <v>46</v>
      </c>
      <c r="H12" t="s">
        <v>1062</v>
      </c>
      <c r="I12" s="277" t="s">
        <v>3</v>
      </c>
      <c r="J12" s="277" t="s">
        <v>1763</v>
      </c>
      <c r="K12" s="277" t="s">
        <v>239</v>
      </c>
      <c r="L12" s="277">
        <v>13.82</v>
      </c>
      <c r="M12" s="277">
        <v>65.599999999999994</v>
      </c>
    </row>
    <row r="13" spans="1:13" x14ac:dyDescent="0.3">
      <c r="B13" s="70">
        <v>4</v>
      </c>
      <c r="C13" s="277" t="s">
        <v>1682</v>
      </c>
      <c r="D13" s="277" t="s">
        <v>1681</v>
      </c>
      <c r="E13" s="158">
        <v>0.13239583333333335</v>
      </c>
      <c r="F13" s="277" t="s">
        <v>910</v>
      </c>
      <c r="G13" s="277">
        <v>58</v>
      </c>
      <c r="H13" t="s">
        <v>1062</v>
      </c>
      <c r="I13" s="277" t="s">
        <v>3</v>
      </c>
      <c r="J13" s="277" t="s">
        <v>1764</v>
      </c>
      <c r="K13" s="277" t="s">
        <v>240</v>
      </c>
      <c r="L13" s="277" t="s">
        <v>941</v>
      </c>
      <c r="M13" s="277">
        <v>987.76</v>
      </c>
    </row>
    <row r="14" spans="1:13" x14ac:dyDescent="0.3">
      <c r="B14" s="70">
        <v>5</v>
      </c>
      <c r="C14" s="277" t="s">
        <v>1681</v>
      </c>
      <c r="D14" s="277" t="s">
        <v>1682</v>
      </c>
      <c r="E14" s="158">
        <v>0.14800925925925926</v>
      </c>
      <c r="F14" s="277" t="s">
        <v>1705</v>
      </c>
      <c r="G14" s="277">
        <v>106</v>
      </c>
      <c r="H14" t="s">
        <v>1729</v>
      </c>
      <c r="I14" s="277" t="s">
        <v>58</v>
      </c>
      <c r="J14" s="277" t="s">
        <v>1765</v>
      </c>
      <c r="K14" s="277" t="s">
        <v>236</v>
      </c>
      <c r="L14" s="277">
        <v>0</v>
      </c>
      <c r="M14" s="277">
        <v>0</v>
      </c>
    </row>
    <row r="15" spans="1:13" x14ac:dyDescent="0.3">
      <c r="B15" s="70">
        <v>6</v>
      </c>
      <c r="C15" s="277" t="s">
        <v>1682</v>
      </c>
      <c r="D15" s="277" t="s">
        <v>1681</v>
      </c>
      <c r="E15" s="158">
        <v>0.12643518518518518</v>
      </c>
      <c r="F15" s="277" t="s">
        <v>1705</v>
      </c>
      <c r="G15" s="277">
        <v>64</v>
      </c>
      <c r="H15" t="s">
        <v>1729</v>
      </c>
      <c r="I15" s="277" t="s">
        <v>3</v>
      </c>
      <c r="J15" s="277" t="s">
        <v>1766</v>
      </c>
      <c r="K15" s="277" t="s">
        <v>239</v>
      </c>
      <c r="L15" s="277" t="s">
        <v>1861</v>
      </c>
      <c r="M15" s="277">
        <v>27.15</v>
      </c>
    </row>
    <row r="16" spans="1:13" x14ac:dyDescent="0.3">
      <c r="B16" s="70">
        <v>7</v>
      </c>
      <c r="C16" s="277" t="s">
        <v>1681</v>
      </c>
      <c r="D16" s="277" t="s">
        <v>1682</v>
      </c>
      <c r="E16" s="158">
        <v>0.1348148148148148</v>
      </c>
      <c r="F16" s="277" t="s">
        <v>956</v>
      </c>
      <c r="G16" s="277">
        <v>71</v>
      </c>
      <c r="H16" t="s">
        <v>1730</v>
      </c>
      <c r="I16" s="277" t="s">
        <v>58</v>
      </c>
      <c r="J16" s="277" t="s">
        <v>1767</v>
      </c>
      <c r="K16" s="277" t="s">
        <v>240</v>
      </c>
      <c r="L16" s="277">
        <v>0</v>
      </c>
      <c r="M16" s="277">
        <v>0</v>
      </c>
    </row>
    <row r="17" spans="2:13" x14ac:dyDescent="0.3">
      <c r="B17" s="70">
        <v>8</v>
      </c>
      <c r="C17" s="277" t="s">
        <v>1682</v>
      </c>
      <c r="D17" s="277" t="s">
        <v>1681</v>
      </c>
      <c r="E17" s="158">
        <v>9.2986111111111103E-2</v>
      </c>
      <c r="F17" s="277" t="s">
        <v>956</v>
      </c>
      <c r="G17" s="277">
        <v>42</v>
      </c>
      <c r="H17" t="s">
        <v>1730</v>
      </c>
      <c r="I17" s="277" t="s">
        <v>3</v>
      </c>
      <c r="J17" s="277" t="s">
        <v>1768</v>
      </c>
      <c r="K17" s="277" t="s">
        <v>239</v>
      </c>
      <c r="L17" s="277">
        <v>154.13999999999999</v>
      </c>
      <c r="M17" s="277">
        <v>14.63</v>
      </c>
    </row>
    <row r="18" spans="2:13" x14ac:dyDescent="0.3">
      <c r="B18" s="70">
        <v>9</v>
      </c>
      <c r="C18" s="277" t="s">
        <v>1681</v>
      </c>
      <c r="D18" s="277" t="s">
        <v>1682</v>
      </c>
      <c r="E18" s="158">
        <v>0.13767361111111112</v>
      </c>
      <c r="F18" s="277" t="s">
        <v>1706</v>
      </c>
      <c r="G18" s="277">
        <v>69</v>
      </c>
      <c r="H18" t="s">
        <v>1731</v>
      </c>
      <c r="I18" s="277" t="s">
        <v>4</v>
      </c>
      <c r="J18" s="277" t="s">
        <v>1769</v>
      </c>
      <c r="K18" s="277" t="s">
        <v>239</v>
      </c>
      <c r="L18" s="277">
        <v>-26.77</v>
      </c>
      <c r="M18" s="277" t="s">
        <v>293</v>
      </c>
    </row>
    <row r="19" spans="2:13" x14ac:dyDescent="0.3">
      <c r="B19" s="70">
        <v>10</v>
      </c>
      <c r="C19" s="277" t="s">
        <v>1682</v>
      </c>
      <c r="D19" s="277" t="s">
        <v>1681</v>
      </c>
      <c r="E19" s="158">
        <v>0.12210648148148147</v>
      </c>
      <c r="F19" s="277" t="s">
        <v>1706</v>
      </c>
      <c r="G19" s="277">
        <v>59</v>
      </c>
      <c r="H19" t="s">
        <v>1731</v>
      </c>
      <c r="I19" s="277" t="s">
        <v>58</v>
      </c>
      <c r="J19" s="277" t="s">
        <v>1770</v>
      </c>
      <c r="K19" s="277" t="s">
        <v>238</v>
      </c>
      <c r="L19" s="277">
        <v>0</v>
      </c>
      <c r="M19" s="277">
        <v>-0.12</v>
      </c>
    </row>
    <row r="20" spans="2:13" x14ac:dyDescent="0.3">
      <c r="B20" s="70">
        <v>11</v>
      </c>
      <c r="C20" s="277" t="s">
        <v>1681</v>
      </c>
      <c r="D20" s="277" t="s">
        <v>1682</v>
      </c>
      <c r="E20" s="158">
        <v>0.12775462962962963</v>
      </c>
      <c r="F20" s="277" t="s">
        <v>1707</v>
      </c>
      <c r="G20" s="277">
        <v>71</v>
      </c>
      <c r="H20" t="s">
        <v>228</v>
      </c>
      <c r="I20" s="277" t="s">
        <v>58</v>
      </c>
      <c r="J20" s="277" t="s">
        <v>1771</v>
      </c>
      <c r="K20" s="277" t="s">
        <v>238</v>
      </c>
      <c r="L20" s="277">
        <v>0.03</v>
      </c>
      <c r="M20" s="277">
        <v>0</v>
      </c>
    </row>
    <row r="21" spans="2:13" x14ac:dyDescent="0.3">
      <c r="B21" s="70">
        <v>12</v>
      </c>
      <c r="C21" s="277" t="s">
        <v>1682</v>
      </c>
      <c r="D21" s="277" t="s">
        <v>1681</v>
      </c>
      <c r="E21" s="158">
        <v>0.12211805555555555</v>
      </c>
      <c r="F21" s="277" t="s">
        <v>1707</v>
      </c>
      <c r="G21" s="277">
        <v>58</v>
      </c>
      <c r="H21" t="s">
        <v>228</v>
      </c>
      <c r="I21" s="277" t="s">
        <v>58</v>
      </c>
      <c r="J21" s="277" t="s">
        <v>1772</v>
      </c>
      <c r="K21" s="277" t="s">
        <v>238</v>
      </c>
      <c r="L21" s="277">
        <v>0</v>
      </c>
      <c r="M21" s="277">
        <v>0.01</v>
      </c>
    </row>
    <row r="22" spans="2:13" x14ac:dyDescent="0.3">
      <c r="B22" s="70">
        <v>13</v>
      </c>
      <c r="C22" s="277" t="s">
        <v>1681</v>
      </c>
      <c r="D22" s="277" t="s">
        <v>1682</v>
      </c>
      <c r="E22" s="158">
        <v>0.13918981481481482</v>
      </c>
      <c r="F22" s="277" t="s">
        <v>579</v>
      </c>
      <c r="G22" s="277">
        <v>66</v>
      </c>
      <c r="H22" t="s">
        <v>608</v>
      </c>
      <c r="I22" s="277" t="s">
        <v>3</v>
      </c>
      <c r="J22" s="277" t="s">
        <v>1773</v>
      </c>
      <c r="K22" s="277" t="s">
        <v>239</v>
      </c>
      <c r="L22" s="277">
        <v>17.38</v>
      </c>
      <c r="M22" s="277">
        <v>988.9</v>
      </c>
    </row>
    <row r="23" spans="2:13" x14ac:dyDescent="0.3">
      <c r="B23" s="70">
        <v>14</v>
      </c>
      <c r="C23" s="277" t="s">
        <v>1682</v>
      </c>
      <c r="D23" s="277" t="s">
        <v>1681</v>
      </c>
      <c r="E23" s="158">
        <v>0.14077546296296298</v>
      </c>
      <c r="F23" s="277" t="s">
        <v>579</v>
      </c>
      <c r="G23" s="277">
        <v>71</v>
      </c>
      <c r="H23" t="s">
        <v>608</v>
      </c>
      <c r="I23" s="277" t="s">
        <v>3</v>
      </c>
      <c r="J23" s="277" t="s">
        <v>1774</v>
      </c>
      <c r="K23" s="277" t="s">
        <v>239</v>
      </c>
      <c r="L23" s="277">
        <v>154.13999999999999</v>
      </c>
      <c r="M23" s="277">
        <v>117.37</v>
      </c>
    </row>
    <row r="24" spans="2:13" x14ac:dyDescent="0.3">
      <c r="B24" s="70">
        <v>15</v>
      </c>
      <c r="C24" s="277" t="s">
        <v>1681</v>
      </c>
      <c r="D24" s="277" t="s">
        <v>1682</v>
      </c>
      <c r="E24" s="158">
        <v>0.15164351851851851</v>
      </c>
      <c r="F24" s="277" t="s">
        <v>1708</v>
      </c>
      <c r="G24" s="277">
        <v>120</v>
      </c>
      <c r="H24" t="s">
        <v>1732</v>
      </c>
      <c r="I24" s="277" t="s">
        <v>58</v>
      </c>
      <c r="J24" s="277" t="s">
        <v>1775</v>
      </c>
      <c r="K24" s="277" t="s">
        <v>238</v>
      </c>
      <c r="L24" s="277">
        <v>0</v>
      </c>
      <c r="M24" s="277">
        <v>0</v>
      </c>
    </row>
    <row r="25" spans="2:13" x14ac:dyDescent="0.3">
      <c r="B25" s="70">
        <v>16</v>
      </c>
      <c r="C25" s="277" t="s">
        <v>1682</v>
      </c>
      <c r="D25" s="277" t="s">
        <v>1681</v>
      </c>
      <c r="E25" s="158">
        <v>9.0289351851851843E-2</v>
      </c>
      <c r="F25" s="277" t="s">
        <v>1708</v>
      </c>
      <c r="G25" s="277">
        <v>40</v>
      </c>
      <c r="H25" t="s">
        <v>1732</v>
      </c>
      <c r="I25" s="277" t="s">
        <v>58</v>
      </c>
      <c r="J25" s="277" t="s">
        <v>1776</v>
      </c>
      <c r="K25" s="277" t="s">
        <v>238</v>
      </c>
      <c r="L25" s="277">
        <v>0</v>
      </c>
      <c r="M25" s="277">
        <v>0.09</v>
      </c>
    </row>
    <row r="26" spans="2:13" x14ac:dyDescent="0.3">
      <c r="B26" s="70">
        <v>17</v>
      </c>
      <c r="C26" s="277" t="s">
        <v>1681</v>
      </c>
      <c r="D26" s="277" t="s">
        <v>1682</v>
      </c>
      <c r="E26" s="158">
        <v>0.13090277777777778</v>
      </c>
      <c r="F26" s="277" t="s">
        <v>1709</v>
      </c>
      <c r="G26" s="277">
        <v>59</v>
      </c>
      <c r="H26" t="s">
        <v>1733</v>
      </c>
      <c r="I26" s="277" t="s">
        <v>3</v>
      </c>
      <c r="J26" s="277" t="s">
        <v>1777</v>
      </c>
      <c r="K26" s="277" t="s">
        <v>239</v>
      </c>
      <c r="L26" s="277">
        <v>26.46</v>
      </c>
      <c r="M26" s="277">
        <v>154.05000000000001</v>
      </c>
    </row>
    <row r="27" spans="2:13" x14ac:dyDescent="0.3">
      <c r="B27" s="70">
        <v>18</v>
      </c>
      <c r="C27" s="277" t="s">
        <v>1682</v>
      </c>
      <c r="D27" s="277" t="s">
        <v>1681</v>
      </c>
      <c r="E27" s="158">
        <v>0.11768518518518518</v>
      </c>
      <c r="F27" s="277" t="s">
        <v>1709</v>
      </c>
      <c r="G27" s="277">
        <v>53</v>
      </c>
      <c r="H27" t="s">
        <v>1733</v>
      </c>
      <c r="I27" s="277" t="s">
        <v>3</v>
      </c>
      <c r="J27" s="277" t="s">
        <v>1778</v>
      </c>
      <c r="K27" s="277" t="s">
        <v>239</v>
      </c>
      <c r="L27" s="277" t="s">
        <v>1258</v>
      </c>
      <c r="M27" s="277">
        <v>66.56</v>
      </c>
    </row>
    <row r="28" spans="2:13" x14ac:dyDescent="0.3">
      <c r="B28" s="70">
        <v>19</v>
      </c>
      <c r="C28" s="277" t="s">
        <v>1681</v>
      </c>
      <c r="D28" s="277" t="s">
        <v>1682</v>
      </c>
      <c r="E28" s="158">
        <v>0.1545138888888889</v>
      </c>
      <c r="F28" s="277" t="s">
        <v>1710</v>
      </c>
      <c r="G28" s="277">
        <v>137</v>
      </c>
      <c r="H28" t="s">
        <v>1734</v>
      </c>
      <c r="I28" s="277" t="s">
        <v>58</v>
      </c>
      <c r="J28" s="277" t="s">
        <v>1779</v>
      </c>
      <c r="K28" s="277" t="s">
        <v>238</v>
      </c>
      <c r="L28" s="277">
        <v>0.12</v>
      </c>
      <c r="M28" s="277">
        <v>0</v>
      </c>
    </row>
    <row r="29" spans="2:13" x14ac:dyDescent="0.3">
      <c r="B29" s="70">
        <v>20</v>
      </c>
      <c r="C29" s="277" t="s">
        <v>1682</v>
      </c>
      <c r="D29" s="277" t="s">
        <v>1681</v>
      </c>
      <c r="E29" s="158">
        <v>9.8668981481481469E-2</v>
      </c>
      <c r="F29" s="277" t="s">
        <v>1710</v>
      </c>
      <c r="G29" s="277">
        <v>45</v>
      </c>
      <c r="H29" t="s">
        <v>1734</v>
      </c>
      <c r="I29" s="277" t="s">
        <v>58</v>
      </c>
      <c r="J29" s="277" t="s">
        <v>1780</v>
      </c>
      <c r="K29" s="277" t="s">
        <v>238</v>
      </c>
      <c r="L29" s="277">
        <v>0</v>
      </c>
      <c r="M29" s="277">
        <v>-0.08</v>
      </c>
    </row>
    <row r="30" spans="2:13" x14ac:dyDescent="0.3">
      <c r="B30" s="70">
        <v>21</v>
      </c>
      <c r="C30" s="277" t="s">
        <v>1681</v>
      </c>
      <c r="D30" s="277" t="s">
        <v>1682</v>
      </c>
      <c r="E30" s="158">
        <v>0.14106481481481481</v>
      </c>
      <c r="F30" s="277" t="s">
        <v>1711</v>
      </c>
      <c r="G30" s="277">
        <v>79</v>
      </c>
      <c r="H30" t="s">
        <v>1735</v>
      </c>
      <c r="I30" s="277" t="s">
        <v>58</v>
      </c>
      <c r="J30" s="277" t="s">
        <v>1781</v>
      </c>
      <c r="K30" s="277" t="s">
        <v>238</v>
      </c>
      <c r="L30" s="277">
        <v>0.03</v>
      </c>
      <c r="M30" s="277">
        <v>0</v>
      </c>
    </row>
    <row r="31" spans="2:13" x14ac:dyDescent="0.3">
      <c r="B31" s="70">
        <v>22</v>
      </c>
      <c r="C31" s="277" t="s">
        <v>1682</v>
      </c>
      <c r="D31" s="277" t="s">
        <v>1681</v>
      </c>
      <c r="E31" s="158">
        <v>0.1479398148148148</v>
      </c>
      <c r="F31" s="277" t="s">
        <v>1711</v>
      </c>
      <c r="G31" s="277">
        <v>105</v>
      </c>
      <c r="H31" t="s">
        <v>1735</v>
      </c>
      <c r="I31" s="277" t="s">
        <v>58</v>
      </c>
      <c r="J31" s="277" t="s">
        <v>1782</v>
      </c>
      <c r="K31" s="277" t="s">
        <v>238</v>
      </c>
      <c r="L31" s="277">
        <v>0</v>
      </c>
      <c r="M31" s="277">
        <v>0</v>
      </c>
    </row>
    <row r="32" spans="2:13" x14ac:dyDescent="0.3">
      <c r="B32" s="70">
        <v>23</v>
      </c>
      <c r="C32" s="277" t="s">
        <v>1681</v>
      </c>
      <c r="D32" s="277" t="s">
        <v>1682</v>
      </c>
      <c r="E32" s="158">
        <v>0.16414351851851852</v>
      </c>
      <c r="F32" s="277" t="s">
        <v>1120</v>
      </c>
      <c r="G32" s="277">
        <v>175</v>
      </c>
      <c r="H32" t="s">
        <v>1148</v>
      </c>
      <c r="I32" s="277" t="s">
        <v>58</v>
      </c>
      <c r="J32" s="277" t="s">
        <v>1783</v>
      </c>
      <c r="K32" s="277" t="s">
        <v>238</v>
      </c>
      <c r="L32" s="277">
        <v>0.11</v>
      </c>
      <c r="M32" s="277">
        <v>0</v>
      </c>
    </row>
    <row r="33" spans="2:13" x14ac:dyDescent="0.3">
      <c r="B33" s="70">
        <v>24</v>
      </c>
      <c r="C33" s="277" t="s">
        <v>1682</v>
      </c>
      <c r="D33" s="277" t="s">
        <v>1681</v>
      </c>
      <c r="E33" s="158">
        <v>0.1330324074074074</v>
      </c>
      <c r="F33" s="277" t="s">
        <v>1120</v>
      </c>
      <c r="G33" s="277">
        <v>70</v>
      </c>
      <c r="H33" t="s">
        <v>1148</v>
      </c>
      <c r="I33" s="277" t="s">
        <v>3</v>
      </c>
      <c r="J33" s="277" t="s">
        <v>1784</v>
      </c>
      <c r="K33" s="277" t="s">
        <v>239</v>
      </c>
      <c r="L33" s="277" t="s">
        <v>246</v>
      </c>
      <c r="M33" s="277">
        <v>987.72</v>
      </c>
    </row>
    <row r="34" spans="2:13" x14ac:dyDescent="0.3">
      <c r="B34" s="70">
        <v>25</v>
      </c>
      <c r="C34" s="277" t="s">
        <v>1681</v>
      </c>
      <c r="D34" s="277" t="s">
        <v>1682</v>
      </c>
      <c r="E34" s="158">
        <v>0.13368055555555555</v>
      </c>
      <c r="F34" s="277" t="s">
        <v>586</v>
      </c>
      <c r="G34" s="277">
        <v>58</v>
      </c>
      <c r="H34" t="s">
        <v>1410</v>
      </c>
      <c r="I34" s="277" t="s">
        <v>3</v>
      </c>
      <c r="J34" s="277" t="s">
        <v>1785</v>
      </c>
      <c r="K34" s="277" t="s">
        <v>239</v>
      </c>
      <c r="L34" s="277">
        <v>17.95</v>
      </c>
      <c r="M34" s="277">
        <v>154.05000000000001</v>
      </c>
    </row>
    <row r="35" spans="2:13" x14ac:dyDescent="0.3">
      <c r="B35" s="70">
        <v>26</v>
      </c>
      <c r="C35" s="277" t="s">
        <v>1682</v>
      </c>
      <c r="D35" s="277" t="s">
        <v>1681</v>
      </c>
      <c r="E35" s="158">
        <v>0.12974537037037037</v>
      </c>
      <c r="F35" s="277" t="s">
        <v>586</v>
      </c>
      <c r="G35" s="277">
        <v>64</v>
      </c>
      <c r="H35" t="s">
        <v>1410</v>
      </c>
      <c r="I35" s="277" t="s">
        <v>3</v>
      </c>
      <c r="J35" s="277" t="s">
        <v>1786</v>
      </c>
      <c r="K35" s="277" t="s">
        <v>239</v>
      </c>
      <c r="L35" s="277" t="s">
        <v>250</v>
      </c>
      <c r="M35" s="277">
        <v>53.6</v>
      </c>
    </row>
    <row r="36" spans="2:13" x14ac:dyDescent="0.3">
      <c r="B36" s="70">
        <v>27</v>
      </c>
      <c r="C36" s="277" t="s">
        <v>1681</v>
      </c>
      <c r="D36" s="277" t="s">
        <v>1682</v>
      </c>
      <c r="E36" s="158">
        <v>0.12557870370370369</v>
      </c>
      <c r="F36" s="277" t="s">
        <v>357</v>
      </c>
      <c r="G36" s="277">
        <v>63</v>
      </c>
      <c r="H36" t="s">
        <v>1736</v>
      </c>
      <c r="I36" s="277" t="s">
        <v>58</v>
      </c>
      <c r="J36" s="277" t="s">
        <v>1787</v>
      </c>
      <c r="K36" s="277" t="s">
        <v>238</v>
      </c>
      <c r="L36" s="277">
        <v>7.0000000000000007E-2</v>
      </c>
      <c r="M36" s="277">
        <v>0</v>
      </c>
    </row>
    <row r="37" spans="2:13" x14ac:dyDescent="0.3">
      <c r="B37" s="70">
        <v>28</v>
      </c>
      <c r="C37" s="277" t="s">
        <v>1682</v>
      </c>
      <c r="D37" s="277" t="s">
        <v>1681</v>
      </c>
      <c r="E37" s="158">
        <v>9.7372685185185173E-2</v>
      </c>
      <c r="F37" s="277" t="s">
        <v>357</v>
      </c>
      <c r="G37" s="277">
        <v>45</v>
      </c>
      <c r="H37" t="s">
        <v>1736</v>
      </c>
      <c r="I37" s="277" t="s">
        <v>58</v>
      </c>
      <c r="J37" s="277" t="s">
        <v>1788</v>
      </c>
      <c r="K37" s="277" t="s">
        <v>238</v>
      </c>
      <c r="L37" s="277">
        <v>0</v>
      </c>
      <c r="M37" s="277">
        <v>-7.0000000000000007E-2</v>
      </c>
    </row>
    <row r="38" spans="2:13" x14ac:dyDescent="0.3">
      <c r="B38" s="70">
        <v>29</v>
      </c>
      <c r="C38" s="277" t="s">
        <v>1681</v>
      </c>
      <c r="D38" s="277" t="s">
        <v>1682</v>
      </c>
      <c r="E38" s="158">
        <v>0.13811342592592593</v>
      </c>
      <c r="F38" s="277" t="s">
        <v>580</v>
      </c>
      <c r="G38" s="277">
        <v>67</v>
      </c>
      <c r="H38" t="s">
        <v>1442</v>
      </c>
      <c r="I38" s="277" t="s">
        <v>3</v>
      </c>
      <c r="J38" s="277" t="s">
        <v>1789</v>
      </c>
      <c r="K38" s="277" t="s">
        <v>239</v>
      </c>
      <c r="L38" s="277">
        <v>17.399999999999999</v>
      </c>
      <c r="M38" s="277" t="s">
        <v>1259</v>
      </c>
    </row>
    <row r="39" spans="2:13" x14ac:dyDescent="0.3">
      <c r="B39" s="70">
        <v>30</v>
      </c>
      <c r="C39" s="277" t="s">
        <v>1682</v>
      </c>
      <c r="D39" s="277" t="s">
        <v>1681</v>
      </c>
      <c r="E39" s="158">
        <v>0.1175462962962963</v>
      </c>
      <c r="F39" s="277" t="s">
        <v>580</v>
      </c>
      <c r="G39" s="277">
        <v>54</v>
      </c>
      <c r="H39" t="s">
        <v>1442</v>
      </c>
      <c r="I39" s="277" t="s">
        <v>58</v>
      </c>
      <c r="J39" s="277" t="s">
        <v>1790</v>
      </c>
      <c r="K39" s="277" t="s">
        <v>238</v>
      </c>
      <c r="L39" s="277">
        <v>0</v>
      </c>
      <c r="M39" s="277">
        <v>0.02</v>
      </c>
    </row>
    <row r="40" spans="2:13" x14ac:dyDescent="0.3">
      <c r="B40" s="70">
        <v>31</v>
      </c>
      <c r="C40" s="277" t="s">
        <v>1681</v>
      </c>
      <c r="D40" s="277" t="s">
        <v>1682</v>
      </c>
      <c r="E40" s="158">
        <v>0.14370370370370369</v>
      </c>
      <c r="F40" s="277" t="s">
        <v>1712</v>
      </c>
      <c r="G40" s="277">
        <v>96</v>
      </c>
      <c r="H40" t="s">
        <v>308</v>
      </c>
      <c r="I40" s="277" t="s">
        <v>58</v>
      </c>
      <c r="J40" s="277" t="s">
        <v>1791</v>
      </c>
      <c r="K40" s="277" t="s">
        <v>238</v>
      </c>
      <c r="L40" s="277">
        <v>0.13</v>
      </c>
      <c r="M40" s="277">
        <v>0</v>
      </c>
    </row>
    <row r="41" spans="2:13" x14ac:dyDescent="0.3">
      <c r="B41" s="70">
        <v>32</v>
      </c>
      <c r="C41" s="277" t="s">
        <v>1682</v>
      </c>
      <c r="D41" s="277" t="s">
        <v>1681</v>
      </c>
      <c r="E41" s="158">
        <v>9.4444444444444442E-2</v>
      </c>
      <c r="F41" s="277" t="s">
        <v>1712</v>
      </c>
      <c r="G41" s="277">
        <v>41</v>
      </c>
      <c r="H41" t="s">
        <v>308</v>
      </c>
      <c r="I41" s="277" t="s">
        <v>58</v>
      </c>
      <c r="J41" s="277" t="s">
        <v>1792</v>
      </c>
      <c r="K41" s="277" t="s">
        <v>238</v>
      </c>
      <c r="L41" s="277">
        <v>0</v>
      </c>
      <c r="M41" s="277">
        <v>-0.01</v>
      </c>
    </row>
    <row r="42" spans="2:13" x14ac:dyDescent="0.3">
      <c r="B42" s="70">
        <v>33</v>
      </c>
      <c r="C42" s="277" t="s">
        <v>1681</v>
      </c>
      <c r="D42" s="277" t="s">
        <v>1682</v>
      </c>
      <c r="E42" s="158">
        <v>0.13575231481481481</v>
      </c>
      <c r="F42" s="277" t="s">
        <v>1402</v>
      </c>
      <c r="G42" s="277">
        <v>62</v>
      </c>
      <c r="H42" t="s">
        <v>1737</v>
      </c>
      <c r="I42" s="277" t="s">
        <v>3</v>
      </c>
      <c r="J42" s="277" t="s">
        <v>1793</v>
      </c>
      <c r="K42" s="277" t="s">
        <v>239</v>
      </c>
      <c r="L42" s="277">
        <v>11.32</v>
      </c>
      <c r="M42" s="277">
        <v>33.5</v>
      </c>
    </row>
    <row r="43" spans="2:13" x14ac:dyDescent="0.3">
      <c r="B43" s="70">
        <v>34</v>
      </c>
      <c r="C43" s="277" t="s">
        <v>1682</v>
      </c>
      <c r="D43" s="277" t="s">
        <v>1681</v>
      </c>
      <c r="E43" s="158">
        <v>0.1431597222222222</v>
      </c>
      <c r="F43" s="277" t="s">
        <v>1402</v>
      </c>
      <c r="G43" s="277">
        <v>89</v>
      </c>
      <c r="H43" t="s">
        <v>1737</v>
      </c>
      <c r="I43" s="277" t="s">
        <v>58</v>
      </c>
      <c r="J43" s="277" t="s">
        <v>1794</v>
      </c>
      <c r="K43" s="277" t="s">
        <v>238</v>
      </c>
      <c r="L43" s="277">
        <v>0</v>
      </c>
      <c r="M43" s="277">
        <v>0.03</v>
      </c>
    </row>
    <row r="44" spans="2:13" x14ac:dyDescent="0.3">
      <c r="B44" s="70">
        <v>35</v>
      </c>
      <c r="C44" s="277" t="s">
        <v>1681</v>
      </c>
      <c r="D44" s="277" t="s">
        <v>1682</v>
      </c>
      <c r="E44" s="158">
        <v>0.1370949074074074</v>
      </c>
      <c r="F44" s="277" t="s">
        <v>1713</v>
      </c>
      <c r="G44" s="277">
        <v>75</v>
      </c>
      <c r="H44" t="s">
        <v>1738</v>
      </c>
      <c r="I44" s="277" t="s">
        <v>58</v>
      </c>
      <c r="J44" s="277" t="s">
        <v>1795</v>
      </c>
      <c r="K44" s="277" t="s">
        <v>238</v>
      </c>
      <c r="L44" s="277">
        <v>0.11</v>
      </c>
      <c r="M44" s="277">
        <v>0</v>
      </c>
    </row>
    <row r="45" spans="2:13" x14ac:dyDescent="0.3">
      <c r="B45" s="70">
        <v>36</v>
      </c>
      <c r="C45" s="277" t="s">
        <v>1682</v>
      </c>
      <c r="D45" s="277" t="s">
        <v>1681</v>
      </c>
      <c r="E45" s="158">
        <v>7.5578703703703703E-2</v>
      </c>
      <c r="F45" s="277" t="s">
        <v>1713</v>
      </c>
      <c r="G45" s="277">
        <v>35</v>
      </c>
      <c r="H45" t="s">
        <v>1738</v>
      </c>
      <c r="I45" s="277" t="s">
        <v>58</v>
      </c>
      <c r="J45" s="277" t="s">
        <v>1796</v>
      </c>
      <c r="K45" s="277" t="s">
        <v>238</v>
      </c>
      <c r="L45" s="277">
        <v>0</v>
      </c>
      <c r="M45" s="277">
        <v>0.03</v>
      </c>
    </row>
    <row r="46" spans="2:13" x14ac:dyDescent="0.3">
      <c r="B46" s="70">
        <v>37</v>
      </c>
      <c r="C46" s="277" t="s">
        <v>1681</v>
      </c>
      <c r="D46" s="277" t="s">
        <v>1682</v>
      </c>
      <c r="E46" s="158">
        <v>0.14239583333333333</v>
      </c>
      <c r="F46" s="277" t="s">
        <v>1381</v>
      </c>
      <c r="G46" s="277">
        <v>84</v>
      </c>
      <c r="H46" t="s">
        <v>1419</v>
      </c>
      <c r="I46" s="277" t="s">
        <v>58</v>
      </c>
      <c r="J46" s="277" t="s">
        <v>1797</v>
      </c>
      <c r="K46" s="277" t="s">
        <v>236</v>
      </c>
      <c r="L46" s="277">
        <v>0</v>
      </c>
      <c r="M46" s="277">
        <v>0</v>
      </c>
    </row>
    <row r="47" spans="2:13" x14ac:dyDescent="0.3">
      <c r="B47" s="70">
        <v>38</v>
      </c>
      <c r="C47" s="277" t="s">
        <v>1682</v>
      </c>
      <c r="D47" s="277" t="s">
        <v>1681</v>
      </c>
      <c r="E47" s="158">
        <v>0.10543981481481481</v>
      </c>
      <c r="F47" s="277" t="s">
        <v>1381</v>
      </c>
      <c r="G47" s="277">
        <v>48</v>
      </c>
      <c r="H47" t="s">
        <v>1419</v>
      </c>
      <c r="I47" s="277" t="s">
        <v>58</v>
      </c>
      <c r="J47" s="277" t="s">
        <v>1798</v>
      </c>
      <c r="K47" s="277" t="s">
        <v>238</v>
      </c>
      <c r="L47" s="277">
        <v>0</v>
      </c>
      <c r="M47" s="277">
        <v>0.08</v>
      </c>
    </row>
    <row r="48" spans="2:13" x14ac:dyDescent="0.3">
      <c r="B48" s="70">
        <v>39</v>
      </c>
      <c r="C48" s="277" t="s">
        <v>1681</v>
      </c>
      <c r="D48" s="277" t="s">
        <v>1682</v>
      </c>
      <c r="E48" s="158">
        <v>0.14410879629629628</v>
      </c>
      <c r="F48" s="277" t="s">
        <v>581</v>
      </c>
      <c r="G48" s="277">
        <v>90</v>
      </c>
      <c r="H48" t="s">
        <v>890</v>
      </c>
      <c r="I48" s="277" t="s">
        <v>58</v>
      </c>
      <c r="J48" s="277" t="s">
        <v>1799</v>
      </c>
      <c r="K48" s="277" t="s">
        <v>238</v>
      </c>
      <c r="L48" s="277">
        <v>0.12</v>
      </c>
      <c r="M48" s="277">
        <v>0</v>
      </c>
    </row>
    <row r="49" spans="2:13" x14ac:dyDescent="0.3">
      <c r="B49" s="70">
        <v>40</v>
      </c>
      <c r="C49" s="277" t="s">
        <v>1682</v>
      </c>
      <c r="D49" s="277" t="s">
        <v>1681</v>
      </c>
      <c r="E49" s="158">
        <v>0.13766203703703703</v>
      </c>
      <c r="F49" s="277" t="s">
        <v>581</v>
      </c>
      <c r="G49" s="277">
        <v>68</v>
      </c>
      <c r="H49" t="s">
        <v>890</v>
      </c>
      <c r="I49" s="277" t="s">
        <v>58</v>
      </c>
      <c r="J49" s="277" t="s">
        <v>1800</v>
      </c>
      <c r="K49" s="277" t="s">
        <v>238</v>
      </c>
      <c r="L49" s="277">
        <v>0</v>
      </c>
      <c r="M49" s="277">
        <v>-0.08</v>
      </c>
    </row>
    <row r="50" spans="2:13" x14ac:dyDescent="0.3">
      <c r="B50" s="70">
        <v>41</v>
      </c>
      <c r="C50" s="277" t="s">
        <v>1681</v>
      </c>
      <c r="D50" s="277" t="s">
        <v>1682</v>
      </c>
      <c r="E50" s="158">
        <v>0.13246527777777778</v>
      </c>
      <c r="F50" s="277" t="s">
        <v>864</v>
      </c>
      <c r="G50" s="277">
        <v>54</v>
      </c>
      <c r="H50" t="s">
        <v>1739</v>
      </c>
      <c r="I50" s="277" t="s">
        <v>3</v>
      </c>
      <c r="J50" s="277" t="s">
        <v>1801</v>
      </c>
      <c r="K50" s="277" t="s">
        <v>239</v>
      </c>
      <c r="L50" s="277">
        <v>13.43</v>
      </c>
      <c r="M50" s="277">
        <v>24.03</v>
      </c>
    </row>
    <row r="51" spans="2:13" x14ac:dyDescent="0.3">
      <c r="B51" s="70">
        <v>42</v>
      </c>
      <c r="C51" s="277" t="s">
        <v>1682</v>
      </c>
      <c r="D51" s="277" t="s">
        <v>1681</v>
      </c>
      <c r="E51" s="158">
        <v>0.1411111111111111</v>
      </c>
      <c r="F51" s="277" t="s">
        <v>864</v>
      </c>
      <c r="G51" s="277">
        <v>75</v>
      </c>
      <c r="H51" t="s">
        <v>1739</v>
      </c>
      <c r="I51" s="277" t="s">
        <v>3</v>
      </c>
      <c r="J51" s="277" t="s">
        <v>1802</v>
      </c>
      <c r="K51" s="277" t="s">
        <v>239</v>
      </c>
      <c r="L51" s="277">
        <v>988.89</v>
      </c>
      <c r="M51" s="277">
        <v>987.06</v>
      </c>
    </row>
    <row r="52" spans="2:13" x14ac:dyDescent="0.3">
      <c r="B52" s="70">
        <v>43</v>
      </c>
      <c r="C52" s="277" t="s">
        <v>1681</v>
      </c>
      <c r="D52" s="277" t="s">
        <v>1682</v>
      </c>
      <c r="E52" s="158">
        <v>0.13942129629629629</v>
      </c>
      <c r="F52" s="277" t="s">
        <v>787</v>
      </c>
      <c r="G52" s="277">
        <v>78</v>
      </c>
      <c r="H52" t="s">
        <v>789</v>
      </c>
      <c r="I52" s="277" t="s">
        <v>58</v>
      </c>
      <c r="J52" s="277" t="s">
        <v>1803</v>
      </c>
      <c r="K52" s="277" t="s">
        <v>238</v>
      </c>
      <c r="L52" s="277">
        <v>0.12</v>
      </c>
      <c r="M52" s="277">
        <v>0</v>
      </c>
    </row>
    <row r="53" spans="2:13" x14ac:dyDescent="0.3">
      <c r="B53" s="70">
        <v>44</v>
      </c>
      <c r="C53" s="277" t="s">
        <v>1682</v>
      </c>
      <c r="D53" s="277" t="s">
        <v>1681</v>
      </c>
      <c r="E53" s="158">
        <v>0.11112268518518519</v>
      </c>
      <c r="F53" s="277" t="s">
        <v>787</v>
      </c>
      <c r="G53" s="277">
        <v>51</v>
      </c>
      <c r="H53" t="s">
        <v>789</v>
      </c>
      <c r="I53" s="277" t="s">
        <v>58</v>
      </c>
      <c r="J53" s="277" t="s">
        <v>1804</v>
      </c>
      <c r="K53" s="277" t="s">
        <v>238</v>
      </c>
      <c r="L53" s="277">
        <v>0</v>
      </c>
      <c r="M53" s="277">
        <v>0.04</v>
      </c>
    </row>
    <row r="54" spans="2:13" x14ac:dyDescent="0.3">
      <c r="B54" s="70">
        <v>45</v>
      </c>
      <c r="C54" s="277" t="s">
        <v>1681</v>
      </c>
      <c r="D54" s="277" t="s">
        <v>1682</v>
      </c>
      <c r="E54" s="158">
        <v>0.13648148148148148</v>
      </c>
      <c r="F54" s="277" t="s">
        <v>579</v>
      </c>
      <c r="G54" s="277">
        <v>62</v>
      </c>
      <c r="H54" t="s">
        <v>1740</v>
      </c>
      <c r="I54" s="277" t="s">
        <v>3</v>
      </c>
      <c r="J54" s="277" t="s">
        <v>1805</v>
      </c>
      <c r="K54" s="277" t="s">
        <v>239</v>
      </c>
      <c r="L54" s="277">
        <v>18.010000000000002</v>
      </c>
      <c r="M54" s="277">
        <v>22.68</v>
      </c>
    </row>
    <row r="55" spans="2:13" x14ac:dyDescent="0.3">
      <c r="B55" s="70">
        <v>46</v>
      </c>
      <c r="C55" s="277" t="s">
        <v>1682</v>
      </c>
      <c r="D55" s="277" t="s">
        <v>1681</v>
      </c>
      <c r="E55" s="158">
        <v>0.13961805555555554</v>
      </c>
      <c r="F55" s="277" t="s">
        <v>579</v>
      </c>
      <c r="G55" s="277">
        <v>77</v>
      </c>
      <c r="H55" t="s">
        <v>1740</v>
      </c>
      <c r="I55" s="277" t="s">
        <v>3</v>
      </c>
      <c r="J55" s="277" t="s">
        <v>1806</v>
      </c>
      <c r="K55" s="277" t="s">
        <v>239</v>
      </c>
      <c r="L55" s="277" t="s">
        <v>242</v>
      </c>
      <c r="M55" s="277">
        <v>987.82</v>
      </c>
    </row>
    <row r="56" spans="2:13" x14ac:dyDescent="0.3">
      <c r="B56" s="70">
        <v>47</v>
      </c>
      <c r="C56" s="277" t="s">
        <v>1681</v>
      </c>
      <c r="D56" s="277" t="s">
        <v>1682</v>
      </c>
      <c r="E56" s="158">
        <v>9.555555555555556E-2</v>
      </c>
      <c r="F56" s="277" t="s">
        <v>1401</v>
      </c>
      <c r="G56" s="277">
        <v>45</v>
      </c>
      <c r="H56" t="s">
        <v>1452</v>
      </c>
      <c r="I56" s="277" t="s">
        <v>58</v>
      </c>
      <c r="J56" s="277" t="s">
        <v>1807</v>
      </c>
      <c r="K56" s="277" t="s">
        <v>238</v>
      </c>
      <c r="L56" s="277">
        <v>0.02</v>
      </c>
      <c r="M56" s="277">
        <v>0</v>
      </c>
    </row>
    <row r="57" spans="2:13" x14ac:dyDescent="0.3">
      <c r="B57" s="70">
        <v>48</v>
      </c>
      <c r="C57" s="277" t="s">
        <v>1682</v>
      </c>
      <c r="D57" s="277" t="s">
        <v>1681</v>
      </c>
      <c r="E57" s="158">
        <v>0.12964120370370372</v>
      </c>
      <c r="F57" s="277" t="s">
        <v>1401</v>
      </c>
      <c r="G57" s="277">
        <v>67</v>
      </c>
      <c r="H57" t="s">
        <v>1452</v>
      </c>
      <c r="I57" s="277" t="s">
        <v>58</v>
      </c>
      <c r="J57" s="277" t="s">
        <v>1808</v>
      </c>
      <c r="K57" s="277" t="s">
        <v>238</v>
      </c>
      <c r="L57" s="277">
        <v>0</v>
      </c>
      <c r="M57" s="277">
        <v>-0.02</v>
      </c>
    </row>
    <row r="58" spans="2:13" x14ac:dyDescent="0.3">
      <c r="B58" s="70">
        <v>49</v>
      </c>
      <c r="C58" s="277" t="s">
        <v>1681</v>
      </c>
      <c r="D58" s="277" t="s">
        <v>1682</v>
      </c>
      <c r="E58" s="158">
        <v>9.0520833333333328E-2</v>
      </c>
      <c r="F58" s="277" t="s">
        <v>267</v>
      </c>
      <c r="G58" s="277">
        <v>40</v>
      </c>
      <c r="H58" t="s">
        <v>366</v>
      </c>
      <c r="I58" s="277" t="s">
        <v>58</v>
      </c>
      <c r="J58" s="277" t="s">
        <v>1809</v>
      </c>
      <c r="K58" s="277" t="s">
        <v>238</v>
      </c>
      <c r="L58" s="277">
        <v>0.02</v>
      </c>
      <c r="M58" s="277">
        <v>0</v>
      </c>
    </row>
    <row r="59" spans="2:13" x14ac:dyDescent="0.3">
      <c r="B59" s="70">
        <v>50</v>
      </c>
      <c r="C59" s="277" t="s">
        <v>1682</v>
      </c>
      <c r="D59" s="277" t="s">
        <v>1681</v>
      </c>
      <c r="E59" s="158">
        <v>0.14715277777777777</v>
      </c>
      <c r="F59" s="277" t="s">
        <v>267</v>
      </c>
      <c r="G59" s="277">
        <v>103</v>
      </c>
      <c r="H59" t="s">
        <v>366</v>
      </c>
      <c r="I59" s="277" t="s">
        <v>58</v>
      </c>
      <c r="J59" s="277" t="s">
        <v>1810</v>
      </c>
      <c r="K59" s="277" t="s">
        <v>238</v>
      </c>
      <c r="L59" s="277">
        <v>0</v>
      </c>
      <c r="M59" s="277">
        <v>0</v>
      </c>
    </row>
    <row r="60" spans="2:13" x14ac:dyDescent="0.3">
      <c r="B60" s="70">
        <v>51</v>
      </c>
      <c r="C60" s="277" t="s">
        <v>1681</v>
      </c>
      <c r="D60" s="277" t="s">
        <v>1682</v>
      </c>
      <c r="E60" s="158">
        <v>0.14684027777777778</v>
      </c>
      <c r="F60" s="277" t="s">
        <v>1714</v>
      </c>
      <c r="G60" s="277">
        <v>107</v>
      </c>
      <c r="H60" t="s">
        <v>1741</v>
      </c>
      <c r="I60" s="277" t="s">
        <v>58</v>
      </c>
      <c r="J60" s="277" t="s">
        <v>1811</v>
      </c>
      <c r="K60" s="277" t="s">
        <v>238</v>
      </c>
      <c r="L60" s="277">
        <v>0.11</v>
      </c>
      <c r="M60" s="277">
        <v>0</v>
      </c>
    </row>
    <row r="61" spans="2:13" x14ac:dyDescent="0.3">
      <c r="B61" s="70">
        <v>52</v>
      </c>
      <c r="C61" s="277" t="s">
        <v>1682</v>
      </c>
      <c r="D61" s="277" t="s">
        <v>1681</v>
      </c>
      <c r="E61" s="158">
        <v>0.12859953703703705</v>
      </c>
      <c r="F61" s="277" t="s">
        <v>1714</v>
      </c>
      <c r="G61" s="277">
        <v>56</v>
      </c>
      <c r="H61" t="s">
        <v>1741</v>
      </c>
      <c r="I61" s="277" t="s">
        <v>3</v>
      </c>
      <c r="J61" s="277" t="s">
        <v>1812</v>
      </c>
      <c r="K61" s="277" t="s">
        <v>239</v>
      </c>
      <c r="L61" s="277" t="s">
        <v>1258</v>
      </c>
      <c r="M61" s="277">
        <v>38</v>
      </c>
    </row>
    <row r="62" spans="2:13" x14ac:dyDescent="0.3">
      <c r="B62" s="70">
        <v>53</v>
      </c>
      <c r="C62" s="277" t="s">
        <v>1681</v>
      </c>
      <c r="D62" s="277" t="s">
        <v>1682</v>
      </c>
      <c r="E62" s="158">
        <v>0.10013888888888889</v>
      </c>
      <c r="F62" s="277" t="s">
        <v>1715</v>
      </c>
      <c r="G62" s="277">
        <v>46</v>
      </c>
      <c r="H62" t="s">
        <v>1742</v>
      </c>
      <c r="I62" s="277" t="s">
        <v>58</v>
      </c>
      <c r="J62" s="277" t="s">
        <v>1813</v>
      </c>
      <c r="K62" s="277" t="s">
        <v>238</v>
      </c>
      <c r="L62" s="277">
        <v>0.04</v>
      </c>
      <c r="M62" s="277">
        <v>0</v>
      </c>
    </row>
    <row r="63" spans="2:13" x14ac:dyDescent="0.3">
      <c r="B63" s="70">
        <v>54</v>
      </c>
      <c r="C63" s="277" t="s">
        <v>1682</v>
      </c>
      <c r="D63" s="277" t="s">
        <v>1681</v>
      </c>
      <c r="E63" s="158">
        <v>9.2696759259259257E-2</v>
      </c>
      <c r="F63" s="277" t="s">
        <v>1715</v>
      </c>
      <c r="G63" s="277">
        <v>42</v>
      </c>
      <c r="H63" t="s">
        <v>1742</v>
      </c>
      <c r="I63" s="277" t="s">
        <v>58</v>
      </c>
      <c r="J63" s="277" t="s">
        <v>1814</v>
      </c>
      <c r="K63" s="277" t="s">
        <v>237</v>
      </c>
      <c r="L63" s="277">
        <v>0</v>
      </c>
      <c r="M63" s="277">
        <v>7.0000000000000007E-2</v>
      </c>
    </row>
    <row r="64" spans="2:13" x14ac:dyDescent="0.3">
      <c r="B64" s="70">
        <v>55</v>
      </c>
      <c r="C64" s="277" t="s">
        <v>1681</v>
      </c>
      <c r="D64" s="277" t="s">
        <v>1682</v>
      </c>
      <c r="E64" s="158">
        <v>0.16938657407407409</v>
      </c>
      <c r="F64" s="277" t="s">
        <v>205</v>
      </c>
      <c r="G64" s="277">
        <v>191</v>
      </c>
      <c r="H64" t="s">
        <v>1743</v>
      </c>
      <c r="I64" s="277" t="s">
        <v>58</v>
      </c>
      <c r="J64" s="277" t="s">
        <v>1815</v>
      </c>
      <c r="K64" s="277" t="s">
        <v>238</v>
      </c>
      <c r="L64" s="277">
        <v>0.09</v>
      </c>
      <c r="M64" s="277">
        <v>0</v>
      </c>
    </row>
    <row r="65" spans="2:13" x14ac:dyDescent="0.3">
      <c r="B65" s="70">
        <v>56</v>
      </c>
      <c r="C65" s="277" t="s">
        <v>1682</v>
      </c>
      <c r="D65" s="277" t="s">
        <v>1681</v>
      </c>
      <c r="E65" s="158">
        <v>0.14156250000000001</v>
      </c>
      <c r="F65" s="277" t="s">
        <v>205</v>
      </c>
      <c r="G65" s="277">
        <v>81</v>
      </c>
      <c r="H65" t="s">
        <v>1743</v>
      </c>
      <c r="I65" s="277" t="s">
        <v>3</v>
      </c>
      <c r="J65" s="277" t="s">
        <v>1816</v>
      </c>
      <c r="K65" s="277" t="s">
        <v>239</v>
      </c>
      <c r="L65" s="277" t="s">
        <v>243</v>
      </c>
      <c r="M65" s="277">
        <v>39.58</v>
      </c>
    </row>
    <row r="66" spans="2:13" x14ac:dyDescent="0.3">
      <c r="B66" s="70">
        <v>57</v>
      </c>
      <c r="C66" s="277" t="s">
        <v>1681</v>
      </c>
      <c r="D66" s="277" t="s">
        <v>1682</v>
      </c>
      <c r="E66" s="158">
        <v>0.15265046296296295</v>
      </c>
      <c r="F66" s="277" t="s">
        <v>282</v>
      </c>
      <c r="G66" s="277">
        <v>126</v>
      </c>
      <c r="H66" t="s">
        <v>378</v>
      </c>
      <c r="I66" s="277" t="s">
        <v>58</v>
      </c>
      <c r="J66" s="277" t="s">
        <v>1817</v>
      </c>
      <c r="K66" s="277" t="s">
        <v>238</v>
      </c>
      <c r="L66" s="277">
        <v>0.05</v>
      </c>
      <c r="M66" s="277">
        <v>0</v>
      </c>
    </row>
    <row r="67" spans="2:13" x14ac:dyDescent="0.3">
      <c r="B67" s="70">
        <v>58</v>
      </c>
      <c r="C67" s="277" t="s">
        <v>1682</v>
      </c>
      <c r="D67" s="277" t="s">
        <v>1681</v>
      </c>
      <c r="E67" s="158">
        <v>0.1366087962962963</v>
      </c>
      <c r="F67" s="277" t="s">
        <v>282</v>
      </c>
      <c r="G67" s="277">
        <v>71</v>
      </c>
      <c r="H67" t="s">
        <v>378</v>
      </c>
      <c r="I67" s="277" t="s">
        <v>3</v>
      </c>
      <c r="J67" s="277" t="s">
        <v>1818</v>
      </c>
      <c r="K67" s="277" t="s">
        <v>239</v>
      </c>
      <c r="L67" s="277" t="s">
        <v>243</v>
      </c>
      <c r="M67" s="277">
        <v>19.850000000000001</v>
      </c>
    </row>
    <row r="68" spans="2:13" x14ac:dyDescent="0.3">
      <c r="B68" s="70">
        <v>59</v>
      </c>
      <c r="C68" s="277" t="s">
        <v>1681</v>
      </c>
      <c r="D68" s="277" t="s">
        <v>1682</v>
      </c>
      <c r="E68" s="158">
        <v>0.13471064814814815</v>
      </c>
      <c r="F68" s="277" t="s">
        <v>210</v>
      </c>
      <c r="G68" s="277">
        <v>57</v>
      </c>
      <c r="H68" t="s">
        <v>309</v>
      </c>
      <c r="I68" s="277" t="s">
        <v>3</v>
      </c>
      <c r="J68" s="277" t="s">
        <v>1819</v>
      </c>
      <c r="K68" s="277" t="s">
        <v>239</v>
      </c>
      <c r="L68" s="277">
        <v>23.13</v>
      </c>
      <c r="M68" s="277">
        <v>153.15</v>
      </c>
    </row>
    <row r="69" spans="2:13" x14ac:dyDescent="0.3">
      <c r="B69" s="70">
        <v>60</v>
      </c>
      <c r="C69" s="277" t="s">
        <v>1682</v>
      </c>
      <c r="D69" s="277" t="s">
        <v>1681</v>
      </c>
      <c r="E69" s="158">
        <v>0.13630787037037037</v>
      </c>
      <c r="F69" s="277" t="s">
        <v>210</v>
      </c>
      <c r="G69" s="277">
        <v>61</v>
      </c>
      <c r="H69" t="s">
        <v>309</v>
      </c>
      <c r="I69" s="277" t="s">
        <v>3</v>
      </c>
      <c r="J69" s="277" t="s">
        <v>1820</v>
      </c>
      <c r="K69" s="277" t="s">
        <v>240</v>
      </c>
      <c r="L69" s="277" t="s">
        <v>242</v>
      </c>
      <c r="M69" s="277">
        <v>987.72</v>
      </c>
    </row>
    <row r="70" spans="2:13" x14ac:dyDescent="0.3">
      <c r="B70" s="70">
        <v>61</v>
      </c>
      <c r="C70" s="277" t="s">
        <v>1681</v>
      </c>
      <c r="D70" s="277" t="s">
        <v>1682</v>
      </c>
      <c r="E70" s="158">
        <v>0.12604166666666666</v>
      </c>
      <c r="F70" s="277" t="s">
        <v>359</v>
      </c>
      <c r="G70" s="277">
        <v>48</v>
      </c>
      <c r="H70" t="s">
        <v>1744</v>
      </c>
      <c r="I70" s="277" t="s">
        <v>3</v>
      </c>
      <c r="J70" s="277" t="s">
        <v>1821</v>
      </c>
      <c r="K70" s="277" t="s">
        <v>239</v>
      </c>
      <c r="L70" s="277">
        <v>23.51</v>
      </c>
      <c r="M70" s="277">
        <v>19</v>
      </c>
    </row>
    <row r="71" spans="2:13" x14ac:dyDescent="0.3">
      <c r="B71" s="70">
        <v>62</v>
      </c>
      <c r="C71" s="277" t="s">
        <v>1682</v>
      </c>
      <c r="D71" s="277" t="s">
        <v>1681</v>
      </c>
      <c r="E71" s="158">
        <v>0.13806712962962964</v>
      </c>
      <c r="F71" s="277" t="s">
        <v>359</v>
      </c>
      <c r="G71" s="277">
        <v>77</v>
      </c>
      <c r="H71" t="s">
        <v>1744</v>
      </c>
      <c r="I71" s="277" t="s">
        <v>3</v>
      </c>
      <c r="J71" s="277" t="s">
        <v>1822</v>
      </c>
      <c r="K71" s="277" t="s">
        <v>239</v>
      </c>
      <c r="L71" s="277" t="s">
        <v>1005</v>
      </c>
      <c r="M71" s="277">
        <v>16.22</v>
      </c>
    </row>
    <row r="72" spans="2:13" x14ac:dyDescent="0.3">
      <c r="B72" s="70">
        <v>63</v>
      </c>
      <c r="C72" s="277" t="s">
        <v>1681</v>
      </c>
      <c r="D72" s="277" t="s">
        <v>1682</v>
      </c>
      <c r="E72" s="158">
        <v>0.14704861111111112</v>
      </c>
      <c r="F72" s="277" t="s">
        <v>1716</v>
      </c>
      <c r="G72" s="277">
        <v>98</v>
      </c>
      <c r="H72" t="s">
        <v>1745</v>
      </c>
      <c r="I72" s="277" t="s">
        <v>3</v>
      </c>
      <c r="J72" s="277" t="s">
        <v>1823</v>
      </c>
      <c r="K72" s="277" t="s">
        <v>239</v>
      </c>
      <c r="L72" s="277">
        <v>18.68</v>
      </c>
      <c r="M72" s="277">
        <v>12.8</v>
      </c>
    </row>
    <row r="73" spans="2:13" x14ac:dyDescent="0.3">
      <c r="B73" s="70">
        <v>64</v>
      </c>
      <c r="C73" s="277" t="s">
        <v>1682</v>
      </c>
      <c r="D73" s="277" t="s">
        <v>1681</v>
      </c>
      <c r="E73" s="158">
        <v>0.13453703703703704</v>
      </c>
      <c r="F73" s="277" t="s">
        <v>1716</v>
      </c>
      <c r="G73" s="277">
        <v>64</v>
      </c>
      <c r="H73" t="s">
        <v>1745</v>
      </c>
      <c r="I73" s="277" t="s">
        <v>58</v>
      </c>
      <c r="J73" s="277" t="s">
        <v>1824</v>
      </c>
      <c r="K73" s="277" t="s">
        <v>238</v>
      </c>
      <c r="L73" s="277">
        <v>0</v>
      </c>
      <c r="M73" s="277">
        <v>7.0000000000000007E-2</v>
      </c>
    </row>
    <row r="74" spans="2:13" x14ac:dyDescent="0.3">
      <c r="B74" s="70">
        <v>65</v>
      </c>
      <c r="C74" s="277" t="s">
        <v>1681</v>
      </c>
      <c r="D74" s="277" t="s">
        <v>1682</v>
      </c>
      <c r="E74" s="158">
        <v>0.12996527777777778</v>
      </c>
      <c r="F74" s="277" t="s">
        <v>594</v>
      </c>
      <c r="G74" s="277">
        <v>53</v>
      </c>
      <c r="H74" t="s">
        <v>1746</v>
      </c>
      <c r="I74" s="277" t="s">
        <v>3</v>
      </c>
      <c r="J74" s="277" t="s">
        <v>1825</v>
      </c>
      <c r="K74" s="277" t="s">
        <v>239</v>
      </c>
      <c r="L74" s="277">
        <v>17.36</v>
      </c>
      <c r="M74" s="277">
        <v>28.06</v>
      </c>
    </row>
    <row r="75" spans="2:13" x14ac:dyDescent="0.3">
      <c r="B75" s="70">
        <v>66</v>
      </c>
      <c r="C75" s="277" t="s">
        <v>1682</v>
      </c>
      <c r="D75" s="277" t="s">
        <v>1681</v>
      </c>
      <c r="E75" s="158">
        <v>0.11128472222222223</v>
      </c>
      <c r="F75" s="277" t="s">
        <v>594</v>
      </c>
      <c r="G75" s="277">
        <v>54</v>
      </c>
      <c r="H75" t="s">
        <v>1746</v>
      </c>
      <c r="I75" s="277" t="s">
        <v>58</v>
      </c>
      <c r="J75" s="277" t="s">
        <v>1826</v>
      </c>
      <c r="K75" s="277" t="s">
        <v>238</v>
      </c>
      <c r="L75" s="277">
        <v>0</v>
      </c>
      <c r="M75" s="277">
        <v>0</v>
      </c>
    </row>
    <row r="76" spans="2:13" x14ac:dyDescent="0.3">
      <c r="B76" s="70">
        <v>67</v>
      </c>
      <c r="C76" s="277" t="s">
        <v>1681</v>
      </c>
      <c r="D76" s="277" t="s">
        <v>1682</v>
      </c>
      <c r="E76" s="158">
        <v>0.13226851851851854</v>
      </c>
      <c r="F76" s="277" t="s">
        <v>1717</v>
      </c>
      <c r="G76" s="277">
        <v>64</v>
      </c>
      <c r="H76" t="s">
        <v>1747</v>
      </c>
      <c r="I76" s="277" t="s">
        <v>58</v>
      </c>
      <c r="J76" s="277" t="s">
        <v>1827</v>
      </c>
      <c r="K76" s="277" t="s">
        <v>238</v>
      </c>
      <c r="L76" s="277">
        <v>0.09</v>
      </c>
      <c r="M76" s="277">
        <v>0</v>
      </c>
    </row>
    <row r="77" spans="2:13" x14ac:dyDescent="0.3">
      <c r="B77" s="70">
        <v>68</v>
      </c>
      <c r="C77" s="277" t="s">
        <v>1682</v>
      </c>
      <c r="D77" s="277" t="s">
        <v>1681</v>
      </c>
      <c r="E77" s="158">
        <v>0.13650462962962964</v>
      </c>
      <c r="F77" s="277" t="s">
        <v>1717</v>
      </c>
      <c r="G77" s="277">
        <v>80</v>
      </c>
      <c r="H77" t="s">
        <v>1747</v>
      </c>
      <c r="I77" s="277" t="s">
        <v>3</v>
      </c>
      <c r="J77" s="277" t="s">
        <v>1828</v>
      </c>
      <c r="K77" s="277" t="s">
        <v>239</v>
      </c>
      <c r="L77" s="277" t="s">
        <v>736</v>
      </c>
      <c r="M77" s="277">
        <v>30.9</v>
      </c>
    </row>
    <row r="78" spans="2:13" x14ac:dyDescent="0.3">
      <c r="B78" s="70">
        <v>69</v>
      </c>
      <c r="C78" s="277" t="s">
        <v>1681</v>
      </c>
      <c r="D78" s="277" t="s">
        <v>1682</v>
      </c>
      <c r="E78" s="158">
        <v>0.10466435185185186</v>
      </c>
      <c r="F78" s="277" t="s">
        <v>1369</v>
      </c>
      <c r="G78" s="277">
        <v>48</v>
      </c>
      <c r="H78" t="s">
        <v>1403</v>
      </c>
      <c r="I78" s="277" t="s">
        <v>58</v>
      </c>
      <c r="J78" s="277" t="s">
        <v>1829</v>
      </c>
      <c r="K78" s="277" t="s">
        <v>238</v>
      </c>
      <c r="L78" s="277">
        <v>0.08</v>
      </c>
      <c r="M78" s="277">
        <v>0</v>
      </c>
    </row>
    <row r="79" spans="2:13" x14ac:dyDescent="0.3">
      <c r="B79" s="70">
        <v>70</v>
      </c>
      <c r="C79" s="277" t="s">
        <v>1682</v>
      </c>
      <c r="D79" s="277" t="s">
        <v>1681</v>
      </c>
      <c r="E79" s="158">
        <v>0.12038194444444444</v>
      </c>
      <c r="F79" s="277" t="s">
        <v>1369</v>
      </c>
      <c r="G79" s="277">
        <v>53</v>
      </c>
      <c r="H79" t="s">
        <v>1403</v>
      </c>
      <c r="I79" s="277" t="s">
        <v>58</v>
      </c>
      <c r="J79" s="277" t="s">
        <v>1830</v>
      </c>
      <c r="K79" s="277" t="s">
        <v>237</v>
      </c>
      <c r="L79" s="277">
        <v>0</v>
      </c>
      <c r="M79" s="277">
        <v>0</v>
      </c>
    </row>
    <row r="80" spans="2:13" x14ac:dyDescent="0.3">
      <c r="B80" s="70">
        <v>71</v>
      </c>
      <c r="C80" s="277" t="s">
        <v>1681</v>
      </c>
      <c r="D80" s="277" t="s">
        <v>1682</v>
      </c>
      <c r="E80" s="158">
        <v>0.13589120370370369</v>
      </c>
      <c r="F80" s="277" t="s">
        <v>1718</v>
      </c>
      <c r="G80" s="277">
        <v>59</v>
      </c>
      <c r="H80" t="s">
        <v>1748</v>
      </c>
      <c r="I80" s="277" t="s">
        <v>3</v>
      </c>
      <c r="J80" s="277" t="s">
        <v>1831</v>
      </c>
      <c r="K80" s="277" t="s">
        <v>239</v>
      </c>
      <c r="L80" s="277">
        <v>12.75</v>
      </c>
      <c r="M80" s="277">
        <v>66.849999999999994</v>
      </c>
    </row>
    <row r="81" spans="2:13" x14ac:dyDescent="0.3">
      <c r="B81" s="70">
        <v>72</v>
      </c>
      <c r="C81" s="277" t="s">
        <v>1682</v>
      </c>
      <c r="D81" s="277" t="s">
        <v>1681</v>
      </c>
      <c r="E81" s="158">
        <v>0.11122685185185184</v>
      </c>
      <c r="F81" s="277" t="s">
        <v>205</v>
      </c>
      <c r="G81" s="277">
        <v>46</v>
      </c>
      <c r="H81" t="s">
        <v>1749</v>
      </c>
      <c r="I81" s="277" t="s">
        <v>3</v>
      </c>
      <c r="J81" s="277" t="s">
        <v>1832</v>
      </c>
      <c r="K81" s="277" t="s">
        <v>239</v>
      </c>
      <c r="L81" s="277">
        <v>154.13999999999999</v>
      </c>
      <c r="M81" s="277">
        <v>32.799999999999997</v>
      </c>
    </row>
    <row r="82" spans="2:13" x14ac:dyDescent="0.3">
      <c r="B82" s="70">
        <v>73</v>
      </c>
      <c r="C82" s="277" t="s">
        <v>1681</v>
      </c>
      <c r="D82" s="277" t="s">
        <v>1682</v>
      </c>
      <c r="E82" s="158">
        <v>0.21157407407407405</v>
      </c>
      <c r="F82" s="277" t="s">
        <v>1719</v>
      </c>
      <c r="G82" s="277">
        <v>357</v>
      </c>
      <c r="H82" t="s">
        <v>1750</v>
      </c>
      <c r="I82" s="277" t="s">
        <v>58</v>
      </c>
      <c r="J82" s="277" t="s">
        <v>1833</v>
      </c>
      <c r="K82" s="277" t="s">
        <v>238</v>
      </c>
      <c r="L82" s="277">
        <v>0.01</v>
      </c>
      <c r="M82" s="277">
        <v>0</v>
      </c>
    </row>
    <row r="83" spans="2:13" x14ac:dyDescent="0.3">
      <c r="B83" s="70">
        <v>74</v>
      </c>
      <c r="C83" s="277" t="s">
        <v>1682</v>
      </c>
      <c r="D83" s="277" t="s">
        <v>1681</v>
      </c>
      <c r="E83" s="158">
        <v>0.10569444444444444</v>
      </c>
      <c r="F83" s="277" t="s">
        <v>1719</v>
      </c>
      <c r="G83" s="277">
        <v>47</v>
      </c>
      <c r="H83" t="s">
        <v>1750</v>
      </c>
      <c r="I83" s="277" t="s">
        <v>58</v>
      </c>
      <c r="J83" s="277" t="s">
        <v>1834</v>
      </c>
      <c r="K83" s="277" t="s">
        <v>237</v>
      </c>
      <c r="L83" s="277">
        <v>0</v>
      </c>
      <c r="M83" s="277">
        <v>0</v>
      </c>
    </row>
    <row r="84" spans="2:13" x14ac:dyDescent="0.3">
      <c r="B84" s="70">
        <v>75</v>
      </c>
      <c r="C84" s="277" t="s">
        <v>1681</v>
      </c>
      <c r="D84" s="277" t="s">
        <v>1682</v>
      </c>
      <c r="E84" s="158">
        <v>0.15375</v>
      </c>
      <c r="F84" s="277" t="s">
        <v>795</v>
      </c>
      <c r="G84" s="277">
        <v>127</v>
      </c>
      <c r="H84" t="s">
        <v>797</v>
      </c>
      <c r="I84" s="277" t="s">
        <v>3</v>
      </c>
      <c r="J84" s="277" t="s">
        <v>1835</v>
      </c>
      <c r="K84" s="277" t="s">
        <v>239</v>
      </c>
      <c r="L84" s="277">
        <v>31.37</v>
      </c>
      <c r="M84" s="277" t="s">
        <v>741</v>
      </c>
    </row>
    <row r="85" spans="2:13" x14ac:dyDescent="0.3">
      <c r="B85" s="70">
        <v>76</v>
      </c>
      <c r="C85" s="277" t="s">
        <v>1682</v>
      </c>
      <c r="D85" s="277" t="s">
        <v>1681</v>
      </c>
      <c r="E85" s="158">
        <v>0.13994212962962962</v>
      </c>
      <c r="F85" s="277" t="s">
        <v>795</v>
      </c>
      <c r="G85" s="277">
        <v>73</v>
      </c>
      <c r="H85" t="s">
        <v>797</v>
      </c>
      <c r="I85" s="277" t="s">
        <v>3</v>
      </c>
      <c r="J85" s="277" t="s">
        <v>1836</v>
      </c>
      <c r="K85" s="277" t="s">
        <v>239</v>
      </c>
      <c r="L85" s="277" t="s">
        <v>941</v>
      </c>
      <c r="M85" s="277">
        <v>987.72</v>
      </c>
    </row>
    <row r="86" spans="2:13" x14ac:dyDescent="0.3">
      <c r="B86" s="70">
        <v>77</v>
      </c>
      <c r="C86" s="277" t="s">
        <v>1681</v>
      </c>
      <c r="D86" s="277" t="s">
        <v>1682</v>
      </c>
      <c r="E86" s="158">
        <v>0.11888888888888889</v>
      </c>
      <c r="F86" s="277" t="s">
        <v>1720</v>
      </c>
      <c r="G86" s="277">
        <v>51</v>
      </c>
      <c r="H86" t="s">
        <v>1751</v>
      </c>
      <c r="I86" s="277" t="s">
        <v>4</v>
      </c>
      <c r="J86" s="277" t="s">
        <v>1837</v>
      </c>
      <c r="K86" s="277" t="s">
        <v>239</v>
      </c>
      <c r="L86" s="277">
        <v>-13.16</v>
      </c>
      <c r="M86" s="277" t="s">
        <v>1862</v>
      </c>
    </row>
    <row r="87" spans="2:13" x14ac:dyDescent="0.3">
      <c r="B87" s="70">
        <v>78</v>
      </c>
      <c r="C87" s="277" t="s">
        <v>1682</v>
      </c>
      <c r="D87" s="277" t="s">
        <v>1681</v>
      </c>
      <c r="E87" s="158">
        <v>0.13949074074074075</v>
      </c>
      <c r="F87" s="277" t="s">
        <v>1720</v>
      </c>
      <c r="G87" s="277">
        <v>78</v>
      </c>
      <c r="H87" t="s">
        <v>1751</v>
      </c>
      <c r="I87" s="277" t="s">
        <v>58</v>
      </c>
      <c r="J87" s="277" t="s">
        <v>1838</v>
      </c>
      <c r="K87" s="277" t="s">
        <v>238</v>
      </c>
      <c r="L87" s="277">
        <v>0</v>
      </c>
      <c r="M87" s="277">
        <v>-0.11</v>
      </c>
    </row>
    <row r="88" spans="2:13" x14ac:dyDescent="0.3">
      <c r="B88" s="70">
        <v>79</v>
      </c>
      <c r="C88" s="277" t="s">
        <v>1681</v>
      </c>
      <c r="D88" s="277" t="s">
        <v>1682</v>
      </c>
      <c r="E88" s="158">
        <v>0.14104166666666665</v>
      </c>
      <c r="F88" s="277" t="s">
        <v>579</v>
      </c>
      <c r="G88" s="277">
        <v>82</v>
      </c>
      <c r="H88" t="s">
        <v>1740</v>
      </c>
      <c r="I88" s="277" t="s">
        <v>58</v>
      </c>
      <c r="J88" s="277" t="s">
        <v>1839</v>
      </c>
      <c r="K88" s="277" t="s">
        <v>238</v>
      </c>
      <c r="L88" s="277">
        <v>7.0000000000000007E-2</v>
      </c>
      <c r="M88" s="277">
        <v>0</v>
      </c>
    </row>
    <row r="89" spans="2:13" x14ac:dyDescent="0.3">
      <c r="B89" s="70">
        <v>80</v>
      </c>
      <c r="C89" s="277" t="s">
        <v>1682</v>
      </c>
      <c r="D89" s="277" t="s">
        <v>1681</v>
      </c>
      <c r="E89" s="158">
        <v>0.15221064814814814</v>
      </c>
      <c r="F89" s="277" t="s">
        <v>579</v>
      </c>
      <c r="G89" s="277">
        <v>121</v>
      </c>
      <c r="H89" t="s">
        <v>1740</v>
      </c>
      <c r="I89" s="277" t="s">
        <v>58</v>
      </c>
      <c r="J89" s="277" t="s">
        <v>1840</v>
      </c>
      <c r="K89" s="277" t="s">
        <v>238</v>
      </c>
      <c r="L89" s="277">
        <v>0</v>
      </c>
      <c r="M89" s="277">
        <v>0.01</v>
      </c>
    </row>
    <row r="90" spans="2:13" x14ac:dyDescent="0.3">
      <c r="B90" s="70">
        <v>81</v>
      </c>
      <c r="C90" s="277" t="s">
        <v>1681</v>
      </c>
      <c r="D90" s="277" t="s">
        <v>1682</v>
      </c>
      <c r="E90" s="158">
        <v>0.14707175925925928</v>
      </c>
      <c r="F90" s="277" t="s">
        <v>1721</v>
      </c>
      <c r="G90" s="277">
        <v>104</v>
      </c>
      <c r="H90" t="s">
        <v>1752</v>
      </c>
      <c r="I90" s="277" t="s">
        <v>58</v>
      </c>
      <c r="J90" s="277" t="s">
        <v>1841</v>
      </c>
      <c r="K90" s="277" t="s">
        <v>238</v>
      </c>
      <c r="L90" s="277">
        <v>0.11</v>
      </c>
      <c r="M90" s="277">
        <v>0</v>
      </c>
    </row>
    <row r="91" spans="2:13" x14ac:dyDescent="0.3">
      <c r="B91" s="70">
        <v>82</v>
      </c>
      <c r="C91" s="277" t="s">
        <v>1682</v>
      </c>
      <c r="D91" s="277" t="s">
        <v>1681</v>
      </c>
      <c r="E91" s="158">
        <v>0.11486111111111112</v>
      </c>
      <c r="F91" s="277" t="s">
        <v>1721</v>
      </c>
      <c r="G91" s="277">
        <v>55</v>
      </c>
      <c r="H91" t="s">
        <v>1752</v>
      </c>
      <c r="I91" s="277" t="s">
        <v>58</v>
      </c>
      <c r="J91" s="277" t="s">
        <v>1842</v>
      </c>
      <c r="K91" s="277" t="s">
        <v>238</v>
      </c>
      <c r="L91" s="277">
        <v>0</v>
      </c>
      <c r="M91" s="277">
        <v>-0.03</v>
      </c>
    </row>
    <row r="92" spans="2:13" x14ac:dyDescent="0.3">
      <c r="B92" s="70">
        <v>83</v>
      </c>
      <c r="C92" s="277" t="s">
        <v>1681</v>
      </c>
      <c r="D92" s="277" t="s">
        <v>1682</v>
      </c>
      <c r="E92" s="158">
        <v>0.13747685185185185</v>
      </c>
      <c r="F92" s="277" t="s">
        <v>1722</v>
      </c>
      <c r="G92" s="277">
        <v>67</v>
      </c>
      <c r="H92" t="s">
        <v>1753</v>
      </c>
      <c r="I92" s="277" t="s">
        <v>58</v>
      </c>
      <c r="J92" s="277" t="s">
        <v>1843</v>
      </c>
      <c r="K92" s="277" t="s">
        <v>238</v>
      </c>
      <c r="L92" s="277">
        <v>0.03</v>
      </c>
      <c r="M92" s="277">
        <v>0</v>
      </c>
    </row>
    <row r="93" spans="2:13" x14ac:dyDescent="0.3">
      <c r="B93" s="70">
        <v>84</v>
      </c>
      <c r="C93" s="277" t="s">
        <v>1682</v>
      </c>
      <c r="D93" s="277" t="s">
        <v>1681</v>
      </c>
      <c r="E93" s="158">
        <v>0.12870370370370371</v>
      </c>
      <c r="F93" s="277" t="s">
        <v>1722</v>
      </c>
      <c r="G93" s="277">
        <v>68</v>
      </c>
      <c r="H93" t="s">
        <v>1753</v>
      </c>
      <c r="I93" s="277" t="s">
        <v>58</v>
      </c>
      <c r="J93" s="277" t="s">
        <v>1844</v>
      </c>
      <c r="K93" s="277" t="s">
        <v>238</v>
      </c>
      <c r="L93" s="277">
        <v>0</v>
      </c>
      <c r="M93" s="277">
        <v>0.06</v>
      </c>
    </row>
    <row r="94" spans="2:13" x14ac:dyDescent="0.3">
      <c r="B94" s="70">
        <v>85</v>
      </c>
      <c r="C94" s="277" t="s">
        <v>1681</v>
      </c>
      <c r="D94" s="277" t="s">
        <v>1682</v>
      </c>
      <c r="E94" s="158">
        <v>0.15335648148148148</v>
      </c>
      <c r="F94" s="277" t="s">
        <v>1723</v>
      </c>
      <c r="G94" s="277">
        <v>131</v>
      </c>
      <c r="H94" t="s">
        <v>1754</v>
      </c>
      <c r="I94" s="277" t="s">
        <v>58</v>
      </c>
      <c r="J94" s="277" t="s">
        <v>1845</v>
      </c>
      <c r="K94" s="277" t="s">
        <v>240</v>
      </c>
      <c r="L94" s="277">
        <v>0</v>
      </c>
      <c r="M94" s="277">
        <v>0</v>
      </c>
    </row>
    <row r="95" spans="2:13" x14ac:dyDescent="0.3">
      <c r="B95" s="70">
        <v>86</v>
      </c>
      <c r="C95" s="277" t="s">
        <v>1682</v>
      </c>
      <c r="D95" s="277" t="s">
        <v>1681</v>
      </c>
      <c r="E95" s="158">
        <v>0.13901620370370371</v>
      </c>
      <c r="F95" s="277" t="s">
        <v>1723</v>
      </c>
      <c r="G95" s="277">
        <v>81</v>
      </c>
      <c r="H95" t="s">
        <v>1754</v>
      </c>
      <c r="I95" s="277" t="s">
        <v>58</v>
      </c>
      <c r="J95" s="277" t="s">
        <v>1846</v>
      </c>
      <c r="K95" s="277" t="s">
        <v>238</v>
      </c>
      <c r="L95" s="277">
        <v>0</v>
      </c>
      <c r="M95" s="277">
        <v>-0.02</v>
      </c>
    </row>
    <row r="96" spans="2:13" x14ac:dyDescent="0.3">
      <c r="B96" s="70">
        <v>87</v>
      </c>
      <c r="C96" s="277" t="s">
        <v>1681</v>
      </c>
      <c r="D96" s="277" t="s">
        <v>1682</v>
      </c>
      <c r="E96" s="158">
        <v>9.331018518518519E-2</v>
      </c>
      <c r="F96" s="277" t="s">
        <v>1724</v>
      </c>
      <c r="G96" s="277">
        <v>42</v>
      </c>
      <c r="H96" t="s">
        <v>1755</v>
      </c>
      <c r="I96" s="277" t="s">
        <v>58</v>
      </c>
      <c r="J96" s="277" t="s">
        <v>1847</v>
      </c>
      <c r="K96" s="277" t="s">
        <v>237</v>
      </c>
      <c r="L96" s="277">
        <v>0</v>
      </c>
      <c r="M96" s="277">
        <v>0</v>
      </c>
    </row>
    <row r="97" spans="1:13" x14ac:dyDescent="0.3">
      <c r="B97" s="70">
        <v>88</v>
      </c>
      <c r="C97" s="277" t="s">
        <v>1682</v>
      </c>
      <c r="D97" s="277" t="s">
        <v>1681</v>
      </c>
      <c r="E97" s="158">
        <v>0.11644675925925925</v>
      </c>
      <c r="F97" s="277" t="s">
        <v>1724</v>
      </c>
      <c r="G97" s="277">
        <v>51</v>
      </c>
      <c r="H97" t="s">
        <v>1755</v>
      </c>
      <c r="I97" s="277" t="s">
        <v>3</v>
      </c>
      <c r="J97" s="277" t="s">
        <v>1848</v>
      </c>
      <c r="K97" s="277" t="s">
        <v>239</v>
      </c>
      <c r="L97" s="277">
        <v>154.13999999999999</v>
      </c>
      <c r="M97" s="277">
        <v>24.8</v>
      </c>
    </row>
    <row r="98" spans="1:13" x14ac:dyDescent="0.3">
      <c r="B98" s="70">
        <v>89</v>
      </c>
      <c r="C98" s="277" t="s">
        <v>1681</v>
      </c>
      <c r="D98" s="277" t="s">
        <v>1682</v>
      </c>
      <c r="E98" s="158">
        <v>0.14438657407407407</v>
      </c>
      <c r="F98" s="277" t="s">
        <v>1725</v>
      </c>
      <c r="G98" s="277">
        <v>95</v>
      </c>
      <c r="H98" t="s">
        <v>1756</v>
      </c>
      <c r="I98" s="277" t="s">
        <v>58</v>
      </c>
      <c r="J98" s="277" t="s">
        <v>1849</v>
      </c>
      <c r="K98" s="277" t="s">
        <v>238</v>
      </c>
      <c r="L98" s="277">
        <v>0.12</v>
      </c>
      <c r="M98" s="277">
        <v>0</v>
      </c>
    </row>
    <row r="99" spans="1:13" x14ac:dyDescent="0.3">
      <c r="B99" s="70">
        <v>90</v>
      </c>
      <c r="C99" s="277" t="s">
        <v>1682</v>
      </c>
      <c r="D99" s="277" t="s">
        <v>1681</v>
      </c>
      <c r="E99" s="158">
        <v>0.14090277777777779</v>
      </c>
      <c r="F99" s="277" t="s">
        <v>1725</v>
      </c>
      <c r="G99" s="277">
        <v>82</v>
      </c>
      <c r="H99" t="s">
        <v>1756</v>
      </c>
      <c r="I99" s="277" t="s">
        <v>58</v>
      </c>
      <c r="J99" s="277" t="s">
        <v>1850</v>
      </c>
      <c r="K99" s="277" t="s">
        <v>238</v>
      </c>
      <c r="L99" s="277">
        <v>0</v>
      </c>
      <c r="M99" s="277">
        <v>0.05</v>
      </c>
    </row>
    <row r="100" spans="1:13" x14ac:dyDescent="0.3">
      <c r="B100" s="70">
        <v>91</v>
      </c>
      <c r="C100" s="277" t="s">
        <v>1681</v>
      </c>
      <c r="D100" s="277" t="s">
        <v>1682</v>
      </c>
      <c r="E100" s="158">
        <v>0.16885416666666667</v>
      </c>
      <c r="F100" s="277" t="s">
        <v>1726</v>
      </c>
      <c r="G100" s="277">
        <v>192</v>
      </c>
      <c r="H100" t="s">
        <v>1757</v>
      </c>
      <c r="I100" s="277" t="s">
        <v>58</v>
      </c>
      <c r="J100" s="277" t="s">
        <v>1851</v>
      </c>
      <c r="K100" s="277" t="s">
        <v>238</v>
      </c>
      <c r="L100" s="277">
        <v>0.1</v>
      </c>
      <c r="M100" s="277">
        <v>0</v>
      </c>
    </row>
    <row r="101" spans="1:13" x14ac:dyDescent="0.3">
      <c r="B101" s="70">
        <v>92</v>
      </c>
      <c r="C101" s="277" t="s">
        <v>1682</v>
      </c>
      <c r="D101" s="277" t="s">
        <v>1681</v>
      </c>
      <c r="E101" s="158">
        <v>0.13262731481481482</v>
      </c>
      <c r="F101" s="277" t="s">
        <v>1726</v>
      </c>
      <c r="G101" s="277">
        <v>58</v>
      </c>
      <c r="H101" t="s">
        <v>1757</v>
      </c>
      <c r="I101" s="277" t="s">
        <v>3</v>
      </c>
      <c r="J101" s="277" t="s">
        <v>1852</v>
      </c>
      <c r="K101" s="277" t="s">
        <v>239</v>
      </c>
      <c r="L101" s="277" t="s">
        <v>291</v>
      </c>
      <c r="M101" s="277">
        <v>987.74</v>
      </c>
    </row>
    <row r="102" spans="1:13" x14ac:dyDescent="0.3">
      <c r="B102" s="70">
        <v>93</v>
      </c>
      <c r="C102" s="277" t="s">
        <v>1681</v>
      </c>
      <c r="D102" s="277" t="s">
        <v>1682</v>
      </c>
      <c r="E102" s="158">
        <v>0.13657407407407407</v>
      </c>
      <c r="F102" s="277" t="s">
        <v>1727</v>
      </c>
      <c r="G102" s="277">
        <v>63</v>
      </c>
      <c r="H102" t="s">
        <v>1758</v>
      </c>
      <c r="I102" s="277" t="s">
        <v>3</v>
      </c>
      <c r="J102" s="277" t="s">
        <v>1853</v>
      </c>
      <c r="K102" s="277" t="s">
        <v>239</v>
      </c>
      <c r="L102" s="277">
        <v>18.079999999999998</v>
      </c>
      <c r="M102" s="277" t="s">
        <v>1863</v>
      </c>
    </row>
    <row r="103" spans="1:13" x14ac:dyDescent="0.3">
      <c r="B103" s="70">
        <v>94</v>
      </c>
      <c r="C103" s="277" t="s">
        <v>1682</v>
      </c>
      <c r="D103" s="277" t="s">
        <v>1681</v>
      </c>
      <c r="E103" s="158">
        <v>0.12107638888888889</v>
      </c>
      <c r="F103" s="277" t="s">
        <v>1727</v>
      </c>
      <c r="G103" s="277">
        <v>52</v>
      </c>
      <c r="H103" t="s">
        <v>1758</v>
      </c>
      <c r="I103" s="277" t="s">
        <v>3</v>
      </c>
      <c r="J103" s="277" t="s">
        <v>1854</v>
      </c>
      <c r="K103" s="277" t="s">
        <v>239</v>
      </c>
      <c r="L103" s="277" t="s">
        <v>736</v>
      </c>
      <c r="M103" s="277">
        <v>38.5</v>
      </c>
    </row>
    <row r="104" spans="1:13" x14ac:dyDescent="0.3">
      <c r="B104" s="70">
        <v>95</v>
      </c>
      <c r="C104" s="277" t="s">
        <v>1681</v>
      </c>
      <c r="D104" s="277" t="s">
        <v>1682</v>
      </c>
      <c r="E104" s="158">
        <v>0.13949074074074075</v>
      </c>
      <c r="F104" s="277" t="s">
        <v>263</v>
      </c>
      <c r="G104" s="277">
        <v>71</v>
      </c>
      <c r="H104" t="s">
        <v>1759</v>
      </c>
      <c r="I104" s="277" t="s">
        <v>4</v>
      </c>
      <c r="J104" s="277" t="s">
        <v>1855</v>
      </c>
      <c r="K104" s="277" t="s">
        <v>239</v>
      </c>
      <c r="L104" s="277">
        <v>-987.44</v>
      </c>
      <c r="M104" s="277">
        <v>-154.13999999999999</v>
      </c>
    </row>
    <row r="105" spans="1:13" x14ac:dyDescent="0.3">
      <c r="B105" s="70">
        <v>96</v>
      </c>
      <c r="C105" s="277" t="s">
        <v>1682</v>
      </c>
      <c r="D105" s="277" t="s">
        <v>1681</v>
      </c>
      <c r="E105" s="158">
        <v>9.7175925925925929E-2</v>
      </c>
      <c r="F105" s="277" t="s">
        <v>263</v>
      </c>
      <c r="G105" s="277">
        <v>45</v>
      </c>
      <c r="H105" t="s">
        <v>1759</v>
      </c>
      <c r="I105" s="277" t="s">
        <v>58</v>
      </c>
      <c r="J105" s="277" t="s">
        <v>1856</v>
      </c>
      <c r="K105" s="277" t="s">
        <v>237</v>
      </c>
      <c r="L105" s="277">
        <v>0</v>
      </c>
      <c r="M105" s="277">
        <v>0</v>
      </c>
    </row>
    <row r="106" spans="1:13" x14ac:dyDescent="0.3">
      <c r="B106" s="70">
        <v>97</v>
      </c>
      <c r="C106" s="277" t="s">
        <v>1681</v>
      </c>
      <c r="D106" s="277" t="s">
        <v>1682</v>
      </c>
      <c r="E106" s="158">
        <v>0.14488425925925927</v>
      </c>
      <c r="F106" s="277" t="s">
        <v>1728</v>
      </c>
      <c r="G106" s="277">
        <v>96</v>
      </c>
      <c r="H106" t="s">
        <v>1760</v>
      </c>
      <c r="I106" s="277" t="s">
        <v>3</v>
      </c>
      <c r="J106" s="277" t="s">
        <v>1857</v>
      </c>
      <c r="K106" s="277" t="s">
        <v>239</v>
      </c>
      <c r="L106" s="277">
        <v>25.86</v>
      </c>
      <c r="M106" s="277">
        <v>154.02000000000001</v>
      </c>
    </row>
    <row r="107" spans="1:13" x14ac:dyDescent="0.3">
      <c r="B107" s="70">
        <v>98</v>
      </c>
      <c r="C107" s="277" t="s">
        <v>1682</v>
      </c>
      <c r="D107" s="277" t="s">
        <v>1681</v>
      </c>
      <c r="E107" s="158">
        <v>0.15710648148148149</v>
      </c>
      <c r="F107" s="277" t="s">
        <v>1728</v>
      </c>
      <c r="G107" s="277">
        <v>148</v>
      </c>
      <c r="H107" t="s">
        <v>1760</v>
      </c>
      <c r="I107" s="277" t="s">
        <v>58</v>
      </c>
      <c r="J107" s="277" t="s">
        <v>1858</v>
      </c>
      <c r="K107" s="277" t="s">
        <v>238</v>
      </c>
      <c r="L107" s="277">
        <v>0</v>
      </c>
      <c r="M107" s="277">
        <v>0.03</v>
      </c>
    </row>
    <row r="108" spans="1:13" x14ac:dyDescent="0.3">
      <c r="B108" s="70">
        <v>99</v>
      </c>
      <c r="C108" s="277" t="s">
        <v>1681</v>
      </c>
      <c r="D108" s="277" t="s">
        <v>1682</v>
      </c>
      <c r="E108" s="158">
        <v>0.12868055555555555</v>
      </c>
      <c r="F108" s="277" t="s">
        <v>851</v>
      </c>
      <c r="G108" s="277">
        <v>62</v>
      </c>
      <c r="H108" t="s">
        <v>853</v>
      </c>
      <c r="I108" s="277" t="s">
        <v>58</v>
      </c>
      <c r="J108" s="277" t="s">
        <v>1859</v>
      </c>
      <c r="K108" s="277" t="s">
        <v>238</v>
      </c>
      <c r="L108" s="277">
        <v>0.02</v>
      </c>
      <c r="M108" s="277">
        <v>0</v>
      </c>
    </row>
    <row r="109" spans="1:13" x14ac:dyDescent="0.3">
      <c r="B109" s="70">
        <v>100</v>
      </c>
      <c r="C109" s="277" t="s">
        <v>1682</v>
      </c>
      <c r="D109" s="277" t="s">
        <v>1681</v>
      </c>
      <c r="E109" s="158">
        <v>0.1348148148148148</v>
      </c>
      <c r="F109" s="277" t="s">
        <v>851</v>
      </c>
      <c r="G109" s="277">
        <v>65</v>
      </c>
      <c r="H109" t="s">
        <v>853</v>
      </c>
      <c r="I109" s="277" t="s">
        <v>58</v>
      </c>
      <c r="J109" s="277" t="s">
        <v>1860</v>
      </c>
      <c r="K109" s="277" t="s">
        <v>240</v>
      </c>
      <c r="L109" s="277">
        <v>0</v>
      </c>
      <c r="M109" s="277">
        <v>0</v>
      </c>
    </row>
    <row r="110" spans="1:13" s="159" customFormat="1" x14ac:dyDescent="0.3">
      <c r="A110" s="159" t="s">
        <v>261</v>
      </c>
      <c r="B110" s="207" t="s">
        <v>261</v>
      </c>
      <c r="C110" s="254" t="s">
        <v>261</v>
      </c>
      <c r="D110" s="254" t="s">
        <v>261</v>
      </c>
      <c r="E110" s="254" t="s">
        <v>261</v>
      </c>
      <c r="F110" s="254" t="s">
        <v>261</v>
      </c>
      <c r="G110" s="254" t="s">
        <v>261</v>
      </c>
      <c r="H110" s="254" t="s">
        <v>261</v>
      </c>
      <c r="I110" s="254" t="s">
        <v>261</v>
      </c>
      <c r="J110" s="254" t="s">
        <v>261</v>
      </c>
      <c r="K110" s="254" t="s">
        <v>261</v>
      </c>
      <c r="L110" s="254" t="s">
        <v>261</v>
      </c>
      <c r="M110" s="254" t="s">
        <v>261</v>
      </c>
    </row>
  </sheetData>
  <sortState ref="A11:BD110">
    <sortCondition ref="B11:B110"/>
  </sortState>
  <mergeCells count="1">
    <mergeCell ref="D5:D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opLeftCell="M1" workbookViewId="0">
      <pane ySplit="8" topLeftCell="A21" activePane="bottomLeft" state="frozen"/>
      <selection pane="bottomLeft" activeCell="S26" sqref="S26"/>
    </sheetView>
  </sheetViews>
  <sheetFormatPr defaultRowHeight="14.4" x14ac:dyDescent="0.3"/>
  <cols>
    <col min="1" max="1" width="1.6640625" customWidth="1"/>
    <col min="2" max="2" width="3.6640625" customWidth="1"/>
    <col min="3" max="3" width="1.6640625" style="56" customWidth="1"/>
    <col min="4" max="4" width="3.6640625" style="252" customWidth="1"/>
    <col min="5" max="5" width="3.6640625" style="70" customWidth="1"/>
    <col min="6" max="6" width="5.6640625" style="239" customWidth="1"/>
    <col min="7" max="8" width="4.6640625" style="56" customWidth="1"/>
    <col min="9" max="9" width="6.33203125" style="56" customWidth="1"/>
    <col min="10" max="11" width="4.6640625" style="56" customWidth="1"/>
    <col min="12" max="12" width="5.6640625" style="56" customWidth="1"/>
    <col min="13" max="13" width="1.6640625" style="56" customWidth="1"/>
    <col min="14" max="15" width="5.6640625" style="56" customWidth="1"/>
    <col min="16" max="16" width="4.6640625" style="56" customWidth="1"/>
    <col min="17" max="17" width="50.6640625" customWidth="1"/>
    <col min="18" max="18" width="90.6640625" style="174" customWidth="1"/>
    <col min="19" max="19" width="2.6640625" style="174" customWidth="1"/>
  </cols>
  <sheetData>
    <row r="1" spans="1:19" ht="18" x14ac:dyDescent="0.35">
      <c r="A1" s="1" t="s">
        <v>1296</v>
      </c>
      <c r="B1" s="1"/>
    </row>
    <row r="3" spans="1:19" x14ac:dyDescent="0.3">
      <c r="Q3" s="243" t="s">
        <v>1324</v>
      </c>
      <c r="R3" s="174" t="s">
        <v>1325</v>
      </c>
    </row>
    <row r="4" spans="1:19" x14ac:dyDescent="0.3">
      <c r="Q4" s="243" t="s">
        <v>1326</v>
      </c>
      <c r="R4" s="174" t="s">
        <v>1327</v>
      </c>
    </row>
    <row r="5" spans="1:19" x14ac:dyDescent="0.3">
      <c r="Q5" s="243" t="s">
        <v>1328</v>
      </c>
      <c r="R5" s="174" t="s">
        <v>1329</v>
      </c>
    </row>
    <row r="6" spans="1:19" x14ac:dyDescent="0.3">
      <c r="G6" s="240">
        <f t="shared" ref="G6:L6" si="0">SUM(G9:G1007)</f>
        <v>0</v>
      </c>
      <c r="H6" s="240">
        <f t="shared" si="0"/>
        <v>18</v>
      </c>
      <c r="I6" s="240">
        <f t="shared" si="0"/>
        <v>1</v>
      </c>
      <c r="J6" s="240">
        <f t="shared" si="0"/>
        <v>15</v>
      </c>
      <c r="K6" s="240">
        <f t="shared" si="0"/>
        <v>3</v>
      </c>
      <c r="L6" s="240">
        <f t="shared" si="0"/>
        <v>1</v>
      </c>
    </row>
    <row r="7" spans="1:19" s="71" customFormat="1" x14ac:dyDescent="0.3">
      <c r="C7" s="203"/>
      <c r="D7" s="251"/>
      <c r="E7" s="317" t="s">
        <v>1297</v>
      </c>
      <c r="F7" s="317"/>
      <c r="G7" s="203" t="s">
        <v>1300</v>
      </c>
      <c r="H7" s="203" t="s">
        <v>1317</v>
      </c>
      <c r="I7" s="203" t="s">
        <v>1665</v>
      </c>
      <c r="J7" s="203" t="s">
        <v>1298</v>
      </c>
      <c r="K7" s="203" t="s">
        <v>1299</v>
      </c>
      <c r="L7" s="250" t="s">
        <v>1650</v>
      </c>
      <c r="M7" s="203"/>
      <c r="N7" s="203" t="s">
        <v>194</v>
      </c>
      <c r="O7" s="203" t="s">
        <v>193</v>
      </c>
      <c r="P7" s="203" t="s">
        <v>1302</v>
      </c>
      <c r="Q7" s="71" t="s">
        <v>1303</v>
      </c>
      <c r="R7" s="206" t="s">
        <v>1310</v>
      </c>
      <c r="S7" s="206"/>
    </row>
    <row r="9" spans="1:19" x14ac:dyDescent="0.3">
      <c r="B9" s="56">
        <v>1</v>
      </c>
      <c r="D9" s="252" t="s">
        <v>52</v>
      </c>
      <c r="E9" s="70">
        <v>1</v>
      </c>
      <c r="F9" s="239">
        <v>1.1000000000000001</v>
      </c>
      <c r="G9" s="239"/>
      <c r="J9" s="56">
        <v>1</v>
      </c>
      <c r="N9" s="56" t="s">
        <v>70</v>
      </c>
      <c r="O9" s="56" t="s">
        <v>1301</v>
      </c>
      <c r="P9" s="56" t="s">
        <v>3</v>
      </c>
      <c r="Q9" t="s">
        <v>1305</v>
      </c>
      <c r="R9" s="174" t="s">
        <v>1309</v>
      </c>
    </row>
    <row r="10" spans="1:19" x14ac:dyDescent="0.3">
      <c r="B10" s="56">
        <f t="shared" ref="B10:B20" si="1">B9+1</f>
        <v>2</v>
      </c>
      <c r="D10" s="252" t="s">
        <v>52</v>
      </c>
      <c r="E10" s="70">
        <v>2</v>
      </c>
      <c r="F10" s="239">
        <v>1.2</v>
      </c>
      <c r="K10" s="56">
        <v>1</v>
      </c>
      <c r="N10" s="56" t="s">
        <v>59</v>
      </c>
      <c r="O10" s="56" t="s">
        <v>12</v>
      </c>
      <c r="P10" s="56" t="s">
        <v>3</v>
      </c>
      <c r="Q10" t="s">
        <v>1306</v>
      </c>
      <c r="R10" s="174" t="s">
        <v>1311</v>
      </c>
    </row>
    <row r="11" spans="1:19" x14ac:dyDescent="0.3">
      <c r="B11" s="56">
        <f t="shared" si="1"/>
        <v>3</v>
      </c>
      <c r="D11" s="252" t="s">
        <v>52</v>
      </c>
      <c r="E11" s="70">
        <v>15</v>
      </c>
      <c r="F11" s="239">
        <v>4.3</v>
      </c>
      <c r="H11" s="56">
        <v>1</v>
      </c>
      <c r="N11" s="56" t="s">
        <v>70</v>
      </c>
      <c r="O11" s="56" t="s">
        <v>60</v>
      </c>
      <c r="P11" s="56" t="s">
        <v>3</v>
      </c>
      <c r="Q11" t="s">
        <v>1307</v>
      </c>
      <c r="R11" s="174" t="s">
        <v>1312</v>
      </c>
    </row>
    <row r="12" spans="1:19" x14ac:dyDescent="0.3">
      <c r="B12" s="56">
        <f t="shared" si="1"/>
        <v>4</v>
      </c>
      <c r="D12" s="252" t="s">
        <v>52</v>
      </c>
      <c r="E12" s="70">
        <v>33</v>
      </c>
      <c r="F12" s="239">
        <v>9.1</v>
      </c>
      <c r="H12" s="56">
        <v>1</v>
      </c>
      <c r="N12" s="56" t="s">
        <v>156</v>
      </c>
      <c r="O12" s="56" t="s">
        <v>1301</v>
      </c>
      <c r="P12" s="56" t="s">
        <v>3</v>
      </c>
      <c r="Q12" t="s">
        <v>1308</v>
      </c>
      <c r="R12" s="174" t="s">
        <v>1313</v>
      </c>
    </row>
    <row r="13" spans="1:19" x14ac:dyDescent="0.3">
      <c r="B13" s="56">
        <f t="shared" si="1"/>
        <v>5</v>
      </c>
      <c r="D13" s="252" t="s">
        <v>52</v>
      </c>
      <c r="E13" s="70">
        <v>33</v>
      </c>
      <c r="F13" s="239">
        <v>9.1</v>
      </c>
      <c r="K13" s="56">
        <v>1</v>
      </c>
      <c r="N13" s="56" t="s">
        <v>156</v>
      </c>
      <c r="O13" s="56" t="s">
        <v>1301</v>
      </c>
      <c r="P13" s="56" t="s">
        <v>3</v>
      </c>
      <c r="Q13" s="244" t="s">
        <v>1330</v>
      </c>
      <c r="R13" s="174" t="s">
        <v>1331</v>
      </c>
    </row>
    <row r="14" spans="1:19" x14ac:dyDescent="0.3">
      <c r="B14" s="56">
        <f t="shared" si="1"/>
        <v>6</v>
      </c>
      <c r="D14" s="252" t="s">
        <v>52</v>
      </c>
      <c r="E14" s="70">
        <v>42</v>
      </c>
      <c r="F14" s="239">
        <v>11.2</v>
      </c>
      <c r="L14" s="56">
        <v>1</v>
      </c>
      <c r="N14" s="56" t="s">
        <v>156</v>
      </c>
      <c r="O14" s="56" t="s">
        <v>12</v>
      </c>
      <c r="P14" s="56" t="s">
        <v>3</v>
      </c>
      <c r="Q14" s="244" t="s">
        <v>1651</v>
      </c>
      <c r="R14" s="174" t="s">
        <v>1652</v>
      </c>
    </row>
    <row r="15" spans="1:19" x14ac:dyDescent="0.3">
      <c r="B15" s="56">
        <f t="shared" si="1"/>
        <v>7</v>
      </c>
      <c r="D15" s="252" t="s">
        <v>52</v>
      </c>
      <c r="E15" s="70">
        <v>57</v>
      </c>
      <c r="F15" s="239">
        <v>15.1</v>
      </c>
      <c r="H15" s="56">
        <v>1</v>
      </c>
      <c r="N15" s="56" t="s">
        <v>70</v>
      </c>
      <c r="O15" s="56" t="s">
        <v>1301</v>
      </c>
      <c r="P15" s="56" t="s">
        <v>3</v>
      </c>
      <c r="Q15" t="s">
        <v>1304</v>
      </c>
      <c r="R15" s="174" t="s">
        <v>1314</v>
      </c>
    </row>
    <row r="16" spans="1:19" x14ac:dyDescent="0.3">
      <c r="B16" s="56">
        <f t="shared" si="1"/>
        <v>8</v>
      </c>
      <c r="D16" s="252" t="s">
        <v>52</v>
      </c>
      <c r="E16" s="70">
        <v>72</v>
      </c>
      <c r="F16" s="239">
        <v>18.399999999999999</v>
      </c>
      <c r="H16" s="56">
        <v>1</v>
      </c>
      <c r="N16" s="56" t="s">
        <v>59</v>
      </c>
      <c r="O16" s="56" t="s">
        <v>144</v>
      </c>
      <c r="P16" s="56" t="s">
        <v>3</v>
      </c>
      <c r="Q16" s="241" t="s">
        <v>1323</v>
      </c>
      <c r="R16" s="174" t="s">
        <v>1318</v>
      </c>
    </row>
    <row r="17" spans="2:20" x14ac:dyDescent="0.3">
      <c r="B17" s="56">
        <f t="shared" si="1"/>
        <v>9</v>
      </c>
      <c r="D17" s="252" t="s">
        <v>52</v>
      </c>
      <c r="E17" s="70">
        <v>112</v>
      </c>
      <c r="F17" s="239">
        <v>28.4</v>
      </c>
      <c r="H17" s="56">
        <v>1</v>
      </c>
      <c r="N17" s="56" t="s">
        <v>70</v>
      </c>
      <c r="O17" s="56" t="s">
        <v>12</v>
      </c>
      <c r="P17" s="56" t="s">
        <v>3</v>
      </c>
      <c r="Q17" t="s">
        <v>1319</v>
      </c>
      <c r="R17" s="174" t="s">
        <v>1320</v>
      </c>
    </row>
    <row r="18" spans="2:20" x14ac:dyDescent="0.3">
      <c r="B18" s="56">
        <f t="shared" si="1"/>
        <v>10</v>
      </c>
      <c r="D18" s="252" t="s">
        <v>52</v>
      </c>
      <c r="E18" s="70">
        <v>121</v>
      </c>
      <c r="F18" s="239">
        <v>31.1</v>
      </c>
      <c r="H18" s="56">
        <v>1</v>
      </c>
      <c r="N18" s="56" t="s">
        <v>59</v>
      </c>
      <c r="O18" s="56" t="s">
        <v>1301</v>
      </c>
      <c r="P18" s="56" t="s">
        <v>3</v>
      </c>
      <c r="Q18" t="s">
        <v>1321</v>
      </c>
      <c r="R18" s="174" t="s">
        <v>1322</v>
      </c>
    </row>
    <row r="19" spans="2:20" x14ac:dyDescent="0.3">
      <c r="B19" s="56">
        <f t="shared" si="1"/>
        <v>11</v>
      </c>
      <c r="D19" s="252" t="s">
        <v>52</v>
      </c>
      <c r="E19" s="70">
        <v>134</v>
      </c>
      <c r="F19" s="239">
        <v>34.200000000000003</v>
      </c>
      <c r="H19" s="56">
        <v>1</v>
      </c>
      <c r="N19" s="56" t="s">
        <v>70</v>
      </c>
      <c r="O19" s="56" t="s">
        <v>45</v>
      </c>
      <c r="P19" s="56" t="s">
        <v>3</v>
      </c>
      <c r="Q19" t="s">
        <v>1649</v>
      </c>
      <c r="R19" s="174" t="s">
        <v>1648</v>
      </c>
    </row>
    <row r="20" spans="2:20" x14ac:dyDescent="0.3">
      <c r="B20" s="56">
        <f t="shared" si="1"/>
        <v>12</v>
      </c>
      <c r="D20" s="252" t="s">
        <v>52</v>
      </c>
      <c r="E20" s="70">
        <v>164</v>
      </c>
      <c r="F20" s="239">
        <v>41.4</v>
      </c>
      <c r="H20" s="56">
        <v>1</v>
      </c>
      <c r="N20" s="56" t="s">
        <v>60</v>
      </c>
      <c r="O20" s="56" t="s">
        <v>144</v>
      </c>
      <c r="P20" s="56" t="s">
        <v>3</v>
      </c>
      <c r="Q20" t="s">
        <v>1656</v>
      </c>
      <c r="R20" s="174" t="s">
        <v>1655</v>
      </c>
    </row>
    <row r="21" spans="2:20" x14ac:dyDescent="0.3">
      <c r="B21" s="255">
        <f t="shared" ref="B21:B29" si="2">B20+1</f>
        <v>13</v>
      </c>
      <c r="D21" s="252" t="s">
        <v>150</v>
      </c>
      <c r="E21" s="70">
        <v>3</v>
      </c>
      <c r="K21" s="56">
        <v>1</v>
      </c>
      <c r="N21" s="56" t="s">
        <v>70</v>
      </c>
      <c r="O21" s="56" t="s">
        <v>59</v>
      </c>
      <c r="P21" s="56" t="s">
        <v>3</v>
      </c>
      <c r="Q21" s="257" t="s">
        <v>1659</v>
      </c>
      <c r="R21" s="174" t="s">
        <v>1660</v>
      </c>
    </row>
    <row r="22" spans="2:20" x14ac:dyDescent="0.3">
      <c r="B22" s="255">
        <f t="shared" si="2"/>
        <v>14</v>
      </c>
      <c r="D22" s="252" t="s">
        <v>150</v>
      </c>
      <c r="E22" s="70">
        <v>3</v>
      </c>
      <c r="J22" s="56">
        <v>1</v>
      </c>
      <c r="N22" s="56" t="s">
        <v>70</v>
      </c>
      <c r="O22" s="56" t="s">
        <v>59</v>
      </c>
      <c r="P22" s="56" t="s">
        <v>3</v>
      </c>
      <c r="Q22" t="s">
        <v>1672</v>
      </c>
      <c r="R22" s="174" t="s">
        <v>1673</v>
      </c>
    </row>
    <row r="23" spans="2:20" x14ac:dyDescent="0.3">
      <c r="B23" s="258">
        <f t="shared" si="2"/>
        <v>15</v>
      </c>
      <c r="C23" s="258"/>
      <c r="D23" s="258" t="s">
        <v>150</v>
      </c>
      <c r="E23" s="70">
        <v>4</v>
      </c>
      <c r="G23" s="258"/>
      <c r="H23" s="258"/>
      <c r="I23" s="258"/>
      <c r="J23" s="258">
        <v>1</v>
      </c>
      <c r="K23" s="258"/>
      <c r="L23" s="258"/>
      <c r="M23" s="258"/>
      <c r="N23" s="258" t="s">
        <v>59</v>
      </c>
      <c r="O23" s="258" t="s">
        <v>70</v>
      </c>
      <c r="P23" s="260" t="s">
        <v>3</v>
      </c>
      <c r="Q23" t="s">
        <v>1704</v>
      </c>
      <c r="R23" s="174" t="s">
        <v>1703</v>
      </c>
    </row>
    <row r="24" spans="2:20" x14ac:dyDescent="0.3">
      <c r="B24" s="258">
        <f t="shared" si="2"/>
        <v>16</v>
      </c>
      <c r="D24" s="252" t="s">
        <v>150</v>
      </c>
      <c r="E24" s="70">
        <v>6</v>
      </c>
      <c r="J24" s="56">
        <v>1</v>
      </c>
      <c r="N24" s="56" t="s">
        <v>59</v>
      </c>
      <c r="O24" s="56" t="s">
        <v>70</v>
      </c>
      <c r="P24" s="279" t="s">
        <v>3</v>
      </c>
      <c r="Q24" s="256" t="s">
        <v>1657</v>
      </c>
      <c r="R24" s="174" t="s">
        <v>1658</v>
      </c>
      <c r="S24" s="174">
        <v>1</v>
      </c>
      <c r="T24" s="174" t="s">
        <v>1887</v>
      </c>
    </row>
    <row r="25" spans="2:20" x14ac:dyDescent="0.3">
      <c r="B25" s="255">
        <f t="shared" si="2"/>
        <v>17</v>
      </c>
      <c r="D25" s="252" t="s">
        <v>150</v>
      </c>
      <c r="E25" s="70">
        <v>8</v>
      </c>
      <c r="J25" s="56">
        <v>1</v>
      </c>
      <c r="N25" s="56" t="s">
        <v>59</v>
      </c>
      <c r="O25" s="56" t="s">
        <v>70</v>
      </c>
      <c r="P25" s="259" t="s">
        <v>3</v>
      </c>
      <c r="Q25" s="241" t="s">
        <v>1663</v>
      </c>
      <c r="R25" s="174" t="s">
        <v>1664</v>
      </c>
      <c r="S25" s="174">
        <v>2</v>
      </c>
      <c r="T25" t="s">
        <v>1888</v>
      </c>
    </row>
    <row r="26" spans="2:20" x14ac:dyDescent="0.3">
      <c r="B26" s="56">
        <f t="shared" si="2"/>
        <v>18</v>
      </c>
      <c r="D26" s="252" t="s">
        <v>150</v>
      </c>
      <c r="E26" s="70">
        <v>8</v>
      </c>
      <c r="H26" s="56">
        <v>1</v>
      </c>
      <c r="N26" s="56" t="s">
        <v>59</v>
      </c>
      <c r="O26" s="56" t="s">
        <v>70</v>
      </c>
      <c r="P26" s="56" t="s">
        <v>3</v>
      </c>
      <c r="Q26" t="s">
        <v>1671</v>
      </c>
      <c r="R26" s="174" t="s">
        <v>1670</v>
      </c>
    </row>
    <row r="27" spans="2:20" x14ac:dyDescent="0.3">
      <c r="B27" s="56">
        <f t="shared" si="2"/>
        <v>19</v>
      </c>
      <c r="D27" s="252" t="s">
        <v>150</v>
      </c>
      <c r="E27" s="70">
        <v>9</v>
      </c>
      <c r="I27" s="56">
        <v>1</v>
      </c>
      <c r="N27" s="56" t="s">
        <v>70</v>
      </c>
      <c r="O27" s="56" t="s">
        <v>59</v>
      </c>
      <c r="P27" s="56" t="s">
        <v>4</v>
      </c>
      <c r="Q27" t="s">
        <v>1666</v>
      </c>
      <c r="R27" s="174" t="s">
        <v>1667</v>
      </c>
    </row>
    <row r="28" spans="2:20" x14ac:dyDescent="0.3">
      <c r="B28" s="280">
        <f t="shared" si="2"/>
        <v>20</v>
      </c>
      <c r="C28" s="280"/>
      <c r="D28" s="280" t="s">
        <v>150</v>
      </c>
      <c r="E28" s="70">
        <v>9</v>
      </c>
      <c r="G28" s="280"/>
      <c r="H28" s="280"/>
      <c r="I28" s="280"/>
      <c r="J28" s="280">
        <v>1</v>
      </c>
      <c r="K28" s="280"/>
      <c r="L28" s="280"/>
      <c r="M28" s="280"/>
      <c r="N28" s="280" t="s">
        <v>70</v>
      </c>
      <c r="O28" s="280" t="s">
        <v>59</v>
      </c>
      <c r="P28" s="280" t="s">
        <v>4</v>
      </c>
      <c r="Q28" t="s">
        <v>1884</v>
      </c>
      <c r="R28" s="174" t="s">
        <v>1883</v>
      </c>
    </row>
    <row r="29" spans="2:20" x14ac:dyDescent="0.3">
      <c r="B29" s="280">
        <f t="shared" si="2"/>
        <v>21</v>
      </c>
      <c r="D29" s="252" t="s">
        <v>150</v>
      </c>
      <c r="E29" s="70">
        <v>13</v>
      </c>
      <c r="J29" s="56">
        <v>1</v>
      </c>
      <c r="N29" s="56" t="s">
        <v>70</v>
      </c>
      <c r="O29" s="56" t="s">
        <v>59</v>
      </c>
      <c r="P29" s="279" t="s">
        <v>3</v>
      </c>
      <c r="Q29" t="s">
        <v>1661</v>
      </c>
      <c r="R29" s="174" t="s">
        <v>1662</v>
      </c>
    </row>
    <row r="30" spans="2:20" x14ac:dyDescent="0.3">
      <c r="B30" s="280">
        <f>B29+1</f>
        <v>22</v>
      </c>
      <c r="C30" s="280"/>
      <c r="D30" s="280" t="s">
        <v>150</v>
      </c>
      <c r="E30" s="70">
        <v>14</v>
      </c>
      <c r="G30" s="280"/>
      <c r="H30" s="280"/>
      <c r="I30" s="280"/>
      <c r="J30" s="280">
        <v>1</v>
      </c>
      <c r="K30" s="280"/>
      <c r="L30" s="280"/>
      <c r="M30" s="280"/>
      <c r="N30" s="280" t="s">
        <v>59</v>
      </c>
      <c r="O30" s="280" t="s">
        <v>70</v>
      </c>
      <c r="P30" s="280" t="s">
        <v>3</v>
      </c>
      <c r="Q30" t="s">
        <v>1881</v>
      </c>
      <c r="R30" s="174" t="s">
        <v>1879</v>
      </c>
    </row>
    <row r="31" spans="2:20" x14ac:dyDescent="0.3">
      <c r="B31" s="280">
        <f>B30+1</f>
        <v>23</v>
      </c>
      <c r="C31" s="280"/>
      <c r="D31" s="280" t="s">
        <v>150</v>
      </c>
      <c r="E31" s="70">
        <v>14</v>
      </c>
      <c r="G31" s="280"/>
      <c r="H31" s="280">
        <v>1</v>
      </c>
      <c r="I31" s="280"/>
      <c r="J31" s="280"/>
      <c r="K31" s="280"/>
      <c r="L31" s="280"/>
      <c r="M31" s="280"/>
      <c r="N31" s="280" t="s">
        <v>59</v>
      </c>
      <c r="O31" s="280" t="s">
        <v>70</v>
      </c>
      <c r="P31" s="280" t="s">
        <v>3</v>
      </c>
      <c r="Q31" t="s">
        <v>1871</v>
      </c>
      <c r="R31" s="174" t="s">
        <v>1870</v>
      </c>
    </row>
    <row r="32" spans="2:20" x14ac:dyDescent="0.3">
      <c r="B32" s="281">
        <f>B31+1</f>
        <v>24</v>
      </c>
      <c r="C32" s="281"/>
      <c r="D32" s="281" t="s">
        <v>150</v>
      </c>
      <c r="E32" s="70">
        <v>17</v>
      </c>
      <c r="G32" s="281"/>
      <c r="H32" s="281"/>
      <c r="I32" s="281"/>
      <c r="J32" s="281">
        <v>1</v>
      </c>
      <c r="K32" s="281"/>
      <c r="L32" s="281"/>
      <c r="M32" s="281"/>
      <c r="N32" s="281" t="s">
        <v>70</v>
      </c>
      <c r="O32" s="281" t="s">
        <v>59</v>
      </c>
      <c r="P32" s="281" t="s">
        <v>3</v>
      </c>
      <c r="Q32" t="s">
        <v>1882</v>
      </c>
      <c r="R32" s="174" t="s">
        <v>1880</v>
      </c>
    </row>
    <row r="33" spans="2:18" x14ac:dyDescent="0.3">
      <c r="B33" s="281">
        <f>B32+1</f>
        <v>25</v>
      </c>
      <c r="D33" s="252" t="s">
        <v>150</v>
      </c>
      <c r="E33" s="70">
        <v>18</v>
      </c>
      <c r="J33" s="56">
        <v>1</v>
      </c>
      <c r="N33" s="56" t="s">
        <v>59</v>
      </c>
      <c r="O33" s="56" t="s">
        <v>70</v>
      </c>
      <c r="P33" s="282" t="s">
        <v>3</v>
      </c>
      <c r="Q33" t="s">
        <v>1885</v>
      </c>
      <c r="R33" s="174" t="s">
        <v>1886</v>
      </c>
    </row>
    <row r="34" spans="2:18" x14ac:dyDescent="0.3">
      <c r="B34" s="56">
        <f>B33+1</f>
        <v>26</v>
      </c>
      <c r="D34" s="252" t="s">
        <v>150</v>
      </c>
      <c r="E34" s="70">
        <v>22</v>
      </c>
      <c r="H34" s="56">
        <v>1</v>
      </c>
      <c r="N34" s="56" t="s">
        <v>59</v>
      </c>
      <c r="O34" s="56" t="s">
        <v>70</v>
      </c>
      <c r="P34" s="259" t="s">
        <v>497</v>
      </c>
      <c r="Q34" t="s">
        <v>1686</v>
      </c>
      <c r="R34" s="174" t="s">
        <v>1867</v>
      </c>
    </row>
    <row r="35" spans="2:18" x14ac:dyDescent="0.3">
      <c r="B35" s="282"/>
      <c r="C35" s="282"/>
      <c r="D35" s="282" t="s">
        <v>150</v>
      </c>
      <c r="E35" s="70">
        <v>24</v>
      </c>
      <c r="G35" s="282"/>
      <c r="H35" s="282"/>
      <c r="I35" s="282"/>
      <c r="J35" s="282">
        <v>1</v>
      </c>
      <c r="K35" s="282"/>
      <c r="L35" s="282"/>
      <c r="M35" s="282"/>
      <c r="N35" s="282" t="s">
        <v>59</v>
      </c>
      <c r="O35" s="282" t="s">
        <v>70</v>
      </c>
      <c r="P35" s="259" t="s">
        <v>3</v>
      </c>
      <c r="Q35" t="s">
        <v>1889</v>
      </c>
      <c r="R35" s="174" t="s">
        <v>1890</v>
      </c>
    </row>
    <row r="36" spans="2:18" x14ac:dyDescent="0.3">
      <c r="B36" s="56">
        <f>B34+1</f>
        <v>27</v>
      </c>
      <c r="D36" s="252" t="s">
        <v>150</v>
      </c>
      <c r="E36" s="70">
        <v>34</v>
      </c>
      <c r="J36" s="56">
        <v>1</v>
      </c>
      <c r="N36" s="56" t="s">
        <v>59</v>
      </c>
      <c r="O36" s="56" t="s">
        <v>70</v>
      </c>
      <c r="P36" s="282" t="s">
        <v>3</v>
      </c>
      <c r="Q36" t="s">
        <v>1668</v>
      </c>
      <c r="R36" s="174" t="s">
        <v>1669</v>
      </c>
    </row>
    <row r="37" spans="2:18" x14ac:dyDescent="0.3">
      <c r="B37" s="267">
        <f t="shared" ref="B37:B43" si="3">B36+1</f>
        <v>28</v>
      </c>
      <c r="D37" s="252" t="s">
        <v>150</v>
      </c>
      <c r="E37" s="70">
        <v>40</v>
      </c>
      <c r="H37" s="56">
        <v>1</v>
      </c>
      <c r="N37" s="56" t="s">
        <v>59</v>
      </c>
      <c r="O37" s="56" t="s">
        <v>70</v>
      </c>
      <c r="P37" s="259" t="s">
        <v>497</v>
      </c>
      <c r="Q37" t="s">
        <v>1688</v>
      </c>
      <c r="R37" s="174" t="s">
        <v>1868</v>
      </c>
    </row>
    <row r="38" spans="2:18" x14ac:dyDescent="0.3">
      <c r="B38" s="267">
        <f t="shared" si="3"/>
        <v>29</v>
      </c>
      <c r="D38" s="252" t="s">
        <v>150</v>
      </c>
      <c r="E38" s="70">
        <v>59</v>
      </c>
      <c r="J38" s="56">
        <v>1</v>
      </c>
      <c r="N38" s="56" t="s">
        <v>70</v>
      </c>
      <c r="O38" s="56" t="s">
        <v>59</v>
      </c>
      <c r="P38" s="56" t="s">
        <v>3</v>
      </c>
      <c r="Q38" t="s">
        <v>1690</v>
      </c>
      <c r="R38" s="174" t="s">
        <v>1691</v>
      </c>
    </row>
    <row r="39" spans="2:18" x14ac:dyDescent="0.3">
      <c r="B39" s="267">
        <f t="shared" si="3"/>
        <v>30</v>
      </c>
      <c r="D39" s="252" t="s">
        <v>150</v>
      </c>
      <c r="E39" s="70">
        <v>60</v>
      </c>
      <c r="J39" s="56">
        <v>1</v>
      </c>
      <c r="N39" s="56" t="s">
        <v>59</v>
      </c>
      <c r="O39" s="56" t="s">
        <v>70</v>
      </c>
      <c r="P39" s="56" t="s">
        <v>3</v>
      </c>
      <c r="Q39" t="s">
        <v>1678</v>
      </c>
      <c r="R39" s="174" t="s">
        <v>1687</v>
      </c>
    </row>
    <row r="40" spans="2:18" x14ac:dyDescent="0.3">
      <c r="B40" s="267">
        <f t="shared" si="3"/>
        <v>31</v>
      </c>
      <c r="D40" s="252" t="s">
        <v>150</v>
      </c>
      <c r="E40" s="70">
        <v>65</v>
      </c>
      <c r="J40" s="56">
        <v>1</v>
      </c>
      <c r="N40" s="56" t="s">
        <v>70</v>
      </c>
      <c r="O40" s="56" t="s">
        <v>59</v>
      </c>
      <c r="P40" s="56" t="s">
        <v>3</v>
      </c>
      <c r="Q40" t="s">
        <v>1674</v>
      </c>
      <c r="R40" s="174" t="s">
        <v>1675</v>
      </c>
    </row>
    <row r="41" spans="2:18" x14ac:dyDescent="0.3">
      <c r="B41" s="275">
        <f t="shared" si="3"/>
        <v>32</v>
      </c>
      <c r="D41" s="252" t="s">
        <v>150</v>
      </c>
      <c r="E41" s="70">
        <v>65</v>
      </c>
      <c r="H41" s="56">
        <v>1</v>
      </c>
      <c r="N41" s="56" t="s">
        <v>70</v>
      </c>
      <c r="O41" s="56" t="s">
        <v>59</v>
      </c>
      <c r="P41" s="56" t="s">
        <v>3</v>
      </c>
      <c r="Q41" t="s">
        <v>1689</v>
      </c>
      <c r="R41" s="174" t="s">
        <v>1869</v>
      </c>
    </row>
    <row r="42" spans="2:18" x14ac:dyDescent="0.3">
      <c r="B42" s="275">
        <f t="shared" si="3"/>
        <v>33</v>
      </c>
      <c r="D42" s="252" t="s">
        <v>150</v>
      </c>
      <c r="E42" s="70">
        <v>69</v>
      </c>
      <c r="H42" s="56">
        <v>1</v>
      </c>
      <c r="N42" s="56" t="s">
        <v>70</v>
      </c>
      <c r="O42" s="56" t="s">
        <v>59</v>
      </c>
      <c r="P42" s="259" t="s">
        <v>497</v>
      </c>
      <c r="Q42" t="s">
        <v>1873</v>
      </c>
      <c r="R42" s="174" t="s">
        <v>1872</v>
      </c>
    </row>
    <row r="43" spans="2:18" x14ac:dyDescent="0.3">
      <c r="B43" s="275">
        <f t="shared" si="3"/>
        <v>34</v>
      </c>
      <c r="D43" s="252" t="s">
        <v>150</v>
      </c>
      <c r="E43" s="70">
        <v>94</v>
      </c>
      <c r="H43" s="56">
        <v>1</v>
      </c>
      <c r="N43" s="56" t="s">
        <v>59</v>
      </c>
      <c r="O43" s="56" t="s">
        <v>70</v>
      </c>
      <c r="P43" s="56" t="s">
        <v>3</v>
      </c>
      <c r="Q43" t="s">
        <v>1875</v>
      </c>
      <c r="R43" s="174" t="s">
        <v>1874</v>
      </c>
    </row>
    <row r="44" spans="2:18" x14ac:dyDescent="0.3">
      <c r="B44" s="275">
        <f t="shared" ref="B44:B49" si="4">B43+1</f>
        <v>35</v>
      </c>
    </row>
    <row r="45" spans="2:18" x14ac:dyDescent="0.3">
      <c r="B45" s="275">
        <f t="shared" si="4"/>
        <v>36</v>
      </c>
    </row>
    <row r="46" spans="2:18" x14ac:dyDescent="0.3">
      <c r="B46" s="275">
        <f t="shared" si="4"/>
        <v>37</v>
      </c>
      <c r="D46" s="252" t="s">
        <v>1876</v>
      </c>
      <c r="H46" s="56">
        <v>1</v>
      </c>
      <c r="N46" s="56" t="s">
        <v>144</v>
      </c>
      <c r="O46" s="56" t="s">
        <v>59</v>
      </c>
      <c r="P46" s="56" t="s">
        <v>3</v>
      </c>
      <c r="Q46" t="s">
        <v>1877</v>
      </c>
      <c r="R46" s="174" t="s">
        <v>1878</v>
      </c>
    </row>
    <row r="47" spans="2:18" x14ac:dyDescent="0.3">
      <c r="B47" s="275">
        <f t="shared" si="4"/>
        <v>38</v>
      </c>
      <c r="D47" s="252" t="s">
        <v>1876</v>
      </c>
      <c r="H47" s="56">
        <v>1</v>
      </c>
      <c r="Q47" s="257" t="s">
        <v>1893</v>
      </c>
      <c r="R47" s="174" t="s">
        <v>1891</v>
      </c>
    </row>
    <row r="48" spans="2:18" x14ac:dyDescent="0.3">
      <c r="B48" s="275">
        <f t="shared" si="4"/>
        <v>39</v>
      </c>
      <c r="D48" s="252" t="s">
        <v>1876</v>
      </c>
      <c r="H48" s="56">
        <v>1</v>
      </c>
      <c r="Q48" s="257" t="s">
        <v>1893</v>
      </c>
      <c r="R48" s="174" t="s">
        <v>1892</v>
      </c>
    </row>
    <row r="49" spans="2:2" x14ac:dyDescent="0.3">
      <c r="B49" s="275">
        <f t="shared" si="4"/>
        <v>40</v>
      </c>
    </row>
  </sheetData>
  <sortState ref="A30:T43">
    <sortCondition ref="E30:E43"/>
  </sortState>
  <mergeCells count="1">
    <mergeCell ref="E7:F7"/>
  </mergeCells>
  <hyperlinks>
    <hyperlink ref="Q21" r:id="rId1"/>
    <hyperlink ref="Q47" r:id="rId2"/>
    <hyperlink ref="Q48" r:id="rId3"/>
  </hyperlink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c G A A B Q S w M E F A A C A A g A W T L k U P C j b 7 C p A A A A + A A A A B I A H A B D b 2 5 m a W c v U G F j a 2 F n Z S 5 4 b W w g o h g A K K A U A A A A A A A A A A A A A A A A A A A A A A A A A A A A h Y / R C o I w G I V f R X b v N p d W y O + E u u g m I Q i i 2 z G X j n S G m + m 7 d d E j 9 Q o J Z X X X 5 T l 8 B 7 7 z u N 0 h H e r K u 6 r W 6 s Y k K M A U e c r I J t e m S F D n T v 4 S p R x 2 Q p 5 F o b w R N j Y e r E 5 Q 6 d w l J q T v e 9 z P c N M W h F E a k G O 2 3 c t S 1 c L X x j p h p E K f V f 5 / h T g c X j K c 4 Q X D U R T N c R g G Q K Y a M m 2 + C B u N M Q X y U 8 K 6 q 1 z X K q 6 M v 1 k B m S K Q 9 w v + B F B L A w Q U A A I A C A B Z M u R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T L k U A 2 R b / z 8 A g A A 1 i k A A B M A H A B G b 3 J t d W x h c y 9 T Z W N 0 a W 9 u M S 5 t I K I Y A C i g F A A A A A A A A A A A A A A A A A A A A A A A A A A A A O 2 Z W 2 / a M B T H n 4 f E d 7 C y F 5 C y C I d L W S c e 2 v S y S r S i A 2 m T m q l K w d B s j l 3 F T l V U 9 b v P I c m 4 O F Y F X b J 1 N Q 9 c / s f k + M g / n + M L Q 2 P u U w K G y S f 8 V K 1 U K + z W C 9 E E j J x j B + 5 d X / Z B D 2 D E q x U g X k M a h W M k F I f d W 0 d 0 H A W I 8 N q J j 5 H l U M L F D 1 Y z n H 3 3 f A 4 y K 3 N / B u 6 Z c 3 r g x k 9 c v F 3 D P R f T 2 R Q j 5 v 5 2 Y 7 E f j B K j b l 4 d I e w H P k d h z 9 g 3 T O B Q H A W E 9 W D L B M d k T C c + m f W g 3 b Z N c B l R j o Z 8 j l F v + d W 6 o A R 9 r 5 t J j 9 8 b z q 1 H Z n F A 8 z t k i K 6 P v B v R a B R 6 h E 1 p G C S P j 4 2 s l o R n P j 4 a i Q q F e y 4 s g K M H / m S C T L c V e l O h t x R 6 W 6 F 3 F P q e Q u 8 q 9 I 8 K H T Z U B l X E U B U y V M U M 1 4 N + q l c r P s k d k x z q + n Y p 1 P V t T Z 2 m b k k d L I c 6 q K n T 1 K 1 Q d 0 d L 4 u 6 O a v I 0 e R N h S p E Y g H v b K A W + 2 J O l u X v b 3 K U s D K O p X w p 0 s S M N n Y Z O s N E t a C f b d R 8 + 8 H j 4 m b t 0 Z P E H v o H d u 1 X s 7 A 3 s / h x a Z 4 R 3 W l Z s 3 4 Y t E g U 3 K P y f 6 d q q M K a 0 1 O x 6 I b V x J 2 R W M 1 W n 3 W j A c l K V 5 u m v L M 0 y A p t F E b h a K F M A 9 c 5 A 4 y d M s A s u + 9 f j k D K 2 S F J F p 0 D Y t d b 8 P Z M I 7 c Z u F A 5 C G g j b B H x G 3 g S F b E l i a k n 1 j E F w l e o H G A / H H v Z C 1 u N h t C P Y O f 5 j y i / k D H t M Z j 5 B 0 p h + 4 W Q m N 8 7 J t w P O c t T T I E c c H u a I 3 3 K 6 h G m e I x R O c 9 C T p A M m S e d y K 0 c O 2 b m V p B N P b h V I 0 i i S p E P 5 j 1 / R z v O j 3 3 x 2 f i Q s n I h B T 8 G t P f b F u L K F d O g T L 5 y / e N q s d S O d N m K E M M 7 e 4 + l R X w 0 s 6 Z 4 c j / 1 v x G O / P J 6 s n j X L K Z t N X T V 1 1 V x S V 8 j 9 g U y d v j / Q 1 G W 5 + 2 h Q 7 l p t z V / O W s 1 c p X B z r V Y S a d L 2 8 5 W y t j M H Z R x d b M v C 5 p m X P r 9 4 T e d h Y F D O Q Y Q 1 0 L X t F W F U + I p K e V V U 1 I Z k c 6 2 1 u E L K k N x + d 7 U W R 3 F Z O b f X c k L W 0 + g t T K N f U E s B A i 0 A F A A C A A g A W T L k U P C j b 7 C p A A A A + A A A A B I A A A A A A A A A A A A A A A A A A A A A A E N v b m Z p Z y 9 Q Y W N r Y W d l L n h t b F B L A Q I t A B Q A A g A I A F k y 5 F A P y u m r p A A A A O k A A A A T A A A A A A A A A A A A A A A A A P U A A A B b Q 2 9 u d G V u d F 9 U e X B l c 1 0 u e G 1 s U E s B A i 0 A F A A C A A g A W T L k U A 2 R b / z 8 A g A A 1 i k A A B M A A A A A A A A A A A A A A A A A 5 g E A A E Z v c m 1 1 b G F z L 1 N l Y 3 R p b 2 4 x L m 1 Q S w U G A A A A A A M A A w D C A A A A L w U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u g A A A A A A A B 4 6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E N F Q z E 3 X 1 F M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x L T I 3 V D E 1 O j A x O j A x L j E x M D E 5 N z Z a I i A v P j x F b n R y e S B U e X B l P S J G a W x s Q 2 9 s d W 1 u V H l w Z X M i I F Z h b H V l P S J z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N F Q z E 3 X 1 F M L 0 N o Y W 5 n Z W Q g V H l w Z S 5 7 Q 2 9 s d W 1 u M S w w f S Z x d W 9 0 O y w m c X V v d D t T Z W N 0 a W 9 u M S 9 U Q 0 V D M T d f U U w v Q 2 h h b m d l Z C B U e X B l L n t D b 2 x 1 b W 4 y L D F 9 J n F 1 b 3 Q 7 L C Z x d W 9 0 O 1 N l Y 3 R p b 2 4 x L 1 R D R U M x N 1 9 R T C 9 D a G F u Z 2 V k I F R 5 c G U u e 0 N v b H V t b j M s M n 0 m c X V v d D s s J n F 1 b 3 Q 7 U 2 V j d G l v b j E v V E N F Q z E 3 X 1 F M L 0 N o Y W 5 n Z W Q g V H l w Z S 5 7 Q 2 9 s d W 1 u N C w z f S Z x d W 9 0 O y w m c X V v d D t T Z W N 0 a W 9 u M S 9 U Q 0 V D M T d f U U w v Q 2 h h b m d l Z C B U e X B l L n t D b 2 x 1 b W 4 1 L D R 9 J n F 1 b 3 Q 7 L C Z x d W 9 0 O 1 N l Y 3 R p b 2 4 x L 1 R D R U M x N 1 9 R T C 9 D a G F u Z 2 V k I F R 5 c G U u e 0 N v b H V t b j Y s N X 0 m c X V v d D s s J n F 1 b 3 Q 7 U 2 V j d G l v b j E v V E N F Q z E 3 X 1 F M L 0 N o Y W 5 n Z W Q g V H l w Z S 5 7 Q 2 9 s d W 1 u N y w 2 f S Z x d W 9 0 O y w m c X V v d D t T Z W N 0 a W 9 u M S 9 U Q 0 V D M T d f U U w v Q 2 h h b m d l Z C B U e X B l L n t D b 2 x 1 b W 4 4 L D d 9 J n F 1 b 3 Q 7 L C Z x d W 9 0 O 1 N l Y 3 R p b 2 4 x L 1 R D R U M x N 1 9 R T C 9 D a G F u Z 2 V k I F R 5 c G U u e 0 N v b H V t b j k s O H 0 m c X V v d D s s J n F 1 b 3 Q 7 U 2 V j d G l v b j E v V E N F Q z E 3 X 1 F M L 0 N o Y W 5 n Z W Q g V H l w Z S 5 7 Q 2 9 s d W 1 u M T A s O X 0 m c X V v d D s s J n F 1 b 3 Q 7 U 2 V j d G l v b j E v V E N F Q z E 3 X 1 F M L 0 N o Y W 5 n Z W Q g V H l w Z S 5 7 Q 2 9 s d W 1 u M T E s M T B 9 J n F 1 b 3 Q 7 L C Z x d W 9 0 O 1 N l Y 3 R p b 2 4 x L 1 R D R U M x N 1 9 R T C 9 D a G F u Z 2 V k I F R 5 c G U u e 0 N v b H V t b j E y L D E x f S Z x d W 9 0 O y w m c X V v d D t T Z W N 0 a W 9 u M S 9 U Q 0 V D M T d f U U w v Q 2 h h b m d l Z C B U e X B l L n t D b 2 x 1 b W 4 x M y w x M n 0 m c X V v d D s s J n F 1 b 3 Q 7 U 2 V j d G l v b j E v V E N F Q z E 3 X 1 F M L 0 N o Y W 5 n Z W Q g V H l w Z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Q 0 V D M T d f U U w v Q 2 h h b m d l Z C B U e X B l L n t D b 2 x 1 b W 4 x L D B 9 J n F 1 b 3 Q 7 L C Z x d W 9 0 O 1 N l Y 3 R p b 2 4 x L 1 R D R U M x N 1 9 R T C 9 D a G F u Z 2 V k I F R 5 c G U u e 0 N v b H V t b j I s M X 0 m c X V v d D s s J n F 1 b 3 Q 7 U 2 V j d G l v b j E v V E N F Q z E 3 X 1 F M L 0 N o Y W 5 n Z W Q g V H l w Z S 5 7 Q 2 9 s d W 1 u M y w y f S Z x d W 9 0 O y w m c X V v d D t T Z W N 0 a W 9 u M S 9 U Q 0 V D M T d f U U w v Q 2 h h b m d l Z C B U e X B l L n t D b 2 x 1 b W 4 0 L D N 9 J n F 1 b 3 Q 7 L C Z x d W 9 0 O 1 N l Y 3 R p b 2 4 x L 1 R D R U M x N 1 9 R T C 9 D a G F u Z 2 V k I F R 5 c G U u e 0 N v b H V t b j U s N H 0 m c X V v d D s s J n F 1 b 3 Q 7 U 2 V j d G l v b j E v V E N F Q z E 3 X 1 F M L 0 N o Y W 5 n Z W Q g V H l w Z S 5 7 Q 2 9 s d W 1 u N i w 1 f S Z x d W 9 0 O y w m c X V v d D t T Z W N 0 a W 9 u M S 9 U Q 0 V D M T d f U U w v Q 2 h h b m d l Z C B U e X B l L n t D b 2 x 1 b W 4 3 L D Z 9 J n F 1 b 3 Q 7 L C Z x d W 9 0 O 1 N l Y 3 R p b 2 4 x L 1 R D R U M x N 1 9 R T C 9 D a G F u Z 2 V k I F R 5 c G U u e 0 N v b H V t b j g s N 3 0 m c X V v d D s s J n F 1 b 3 Q 7 U 2 V j d G l v b j E v V E N F Q z E 3 X 1 F M L 0 N o Y W 5 n Z W Q g V H l w Z S 5 7 Q 2 9 s d W 1 u O S w 4 f S Z x d W 9 0 O y w m c X V v d D t T Z W N 0 a W 9 u M S 9 U Q 0 V D M T d f U U w v Q 2 h h b m d l Z C B U e X B l L n t D b 2 x 1 b W 4 x M C w 5 f S Z x d W 9 0 O y w m c X V v d D t T Z W N 0 a W 9 u M S 9 U Q 0 V D M T d f U U w v Q 2 h h b m d l Z C B U e X B l L n t D b 2 x 1 b W 4 x M S w x M H 0 m c X V v d D s s J n F 1 b 3 Q 7 U 2 V j d G l v b j E v V E N F Q z E 3 X 1 F M L 0 N o Y W 5 n Z W Q g V H l w Z S 5 7 Q 2 9 s d W 1 u M T I s M T F 9 J n F 1 b 3 Q 7 L C Z x d W 9 0 O 1 N l Y 3 R p b 2 4 x L 1 R D R U M x N 1 9 R T C 9 D a G F u Z 2 V k I F R 5 c G U u e 0 N v b H V t b j E z L D E y f S Z x d W 9 0 O y w m c X V v d D t T Z W N 0 a W 9 u M S 9 U Q 0 V D M T d f U U w v Q 2 h h b m d l Z C B U e X B l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D R U M x N 1 9 R T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0 V D M T d f U U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0 V D M T d f T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E t M j d U M T U 6 M j Y 6 M j E u M D U 2 M D U 4 N l o i I C 8 + P E V u d H J 5 I F R 5 c G U 9 I k Z p b G x D b 2 x 1 b W 5 U e X B l c y I g V m F s d W U 9 I n N C Z 1 l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Q 0 V D M T d f T D I v Q 2 h h b m d l Z C B U e X B l L n t D b 2 x 1 b W 4 x L D B 9 J n F 1 b 3 Q 7 L C Z x d W 9 0 O 1 N l Y 3 R p b 2 4 x L 1 R D R U M x N 1 9 M M i 9 D a G F u Z 2 V k I F R 5 c G U u e 0 N v b H V t b j I s M X 0 m c X V v d D s s J n F 1 b 3 Q 7 U 2 V j d G l v b j E v V E N F Q z E 3 X 0 w y L 0 N o Y W 5 n Z W Q g V H l w Z S 5 7 Q 2 9 s d W 1 u M y w y f S Z x d W 9 0 O y w m c X V v d D t T Z W N 0 a W 9 u M S 9 U Q 0 V D M T d f T D I v Q 2 h h b m d l Z C B U e X B l L n t D b 2 x 1 b W 4 0 L D N 9 J n F 1 b 3 Q 7 L C Z x d W 9 0 O 1 N l Y 3 R p b 2 4 x L 1 R D R U M x N 1 9 M M i 9 D a G F u Z 2 V k I F R 5 c G U u e 0 N v b H V t b j U s N H 0 m c X V v d D s s J n F 1 b 3 Q 7 U 2 V j d G l v b j E v V E N F Q z E 3 X 0 w y L 0 N o Y W 5 n Z W Q g V H l w Z S 5 7 Q 2 9 s d W 1 u N i w 1 f S Z x d W 9 0 O y w m c X V v d D t T Z W N 0 a W 9 u M S 9 U Q 0 V D M T d f T D I v Q 2 h h b m d l Z C B U e X B l L n t D b 2 x 1 b W 4 3 L D Z 9 J n F 1 b 3 Q 7 L C Z x d W 9 0 O 1 N l Y 3 R p b 2 4 x L 1 R D R U M x N 1 9 M M i 9 D a G F u Z 2 V k I F R 5 c G U u e 0 N v b H V t b j g s N 3 0 m c X V v d D s s J n F 1 b 3 Q 7 U 2 V j d G l v b j E v V E N F Q z E 3 X 0 w y L 0 N o Y W 5 n Z W Q g V H l w Z S 5 7 Q 2 9 s d W 1 u O S w 4 f S Z x d W 9 0 O y w m c X V v d D t T Z W N 0 a W 9 u M S 9 U Q 0 V D M T d f T D I v Q 2 h h b m d l Z C B U e X B l L n t D b 2 x 1 b W 4 x M C w 5 f S Z x d W 9 0 O y w m c X V v d D t T Z W N 0 a W 9 u M S 9 U Q 0 V D M T d f T D I v Q 2 h h b m d l Z C B U e X B l L n t D b 2 x 1 b W 4 x M S w x M H 0 m c X V v d D s s J n F 1 b 3 Q 7 U 2 V j d G l v b j E v V E N F Q z E 3 X 0 w y L 0 N o Y W 5 n Z W Q g V H l w Z S 5 7 Q 2 9 s d W 1 u M T I s M T F 9 J n F 1 b 3 Q 7 L C Z x d W 9 0 O 1 N l Y 3 R p b 2 4 x L 1 R D R U M x N 1 9 M M i 9 D a G F u Z 2 V k I F R 5 c G U u e 0 N v b H V t b j E z L D E y f S Z x d W 9 0 O y w m c X V v d D t T Z W N 0 a W 9 u M S 9 U Q 0 V D M T d f T D I v Q 2 h h b m d l Z C B U e X B l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D R U M x N 1 9 M M i 9 D a G F u Z 2 V k I F R 5 c G U u e 0 N v b H V t b j E s M H 0 m c X V v d D s s J n F 1 b 3 Q 7 U 2 V j d G l v b j E v V E N F Q z E 3 X 0 w y L 0 N o Y W 5 n Z W Q g V H l w Z S 5 7 Q 2 9 s d W 1 u M i w x f S Z x d W 9 0 O y w m c X V v d D t T Z W N 0 a W 9 u M S 9 U Q 0 V D M T d f T D I v Q 2 h h b m d l Z C B U e X B l L n t D b 2 x 1 b W 4 z L D J 9 J n F 1 b 3 Q 7 L C Z x d W 9 0 O 1 N l Y 3 R p b 2 4 x L 1 R D R U M x N 1 9 M M i 9 D a G F u Z 2 V k I F R 5 c G U u e 0 N v b H V t b j Q s M 3 0 m c X V v d D s s J n F 1 b 3 Q 7 U 2 V j d G l v b j E v V E N F Q z E 3 X 0 w y L 0 N o Y W 5 n Z W Q g V H l w Z S 5 7 Q 2 9 s d W 1 u N S w 0 f S Z x d W 9 0 O y w m c X V v d D t T Z W N 0 a W 9 u M S 9 U Q 0 V D M T d f T D I v Q 2 h h b m d l Z C B U e X B l L n t D b 2 x 1 b W 4 2 L D V 9 J n F 1 b 3 Q 7 L C Z x d W 9 0 O 1 N l Y 3 R p b 2 4 x L 1 R D R U M x N 1 9 M M i 9 D a G F u Z 2 V k I F R 5 c G U u e 0 N v b H V t b j c s N n 0 m c X V v d D s s J n F 1 b 3 Q 7 U 2 V j d G l v b j E v V E N F Q z E 3 X 0 w y L 0 N o Y W 5 n Z W Q g V H l w Z S 5 7 Q 2 9 s d W 1 u O C w 3 f S Z x d W 9 0 O y w m c X V v d D t T Z W N 0 a W 9 u M S 9 U Q 0 V D M T d f T D I v Q 2 h h b m d l Z C B U e X B l L n t D b 2 x 1 b W 4 5 L D h 9 J n F 1 b 3 Q 7 L C Z x d W 9 0 O 1 N l Y 3 R p b 2 4 x L 1 R D R U M x N 1 9 M M i 9 D a G F u Z 2 V k I F R 5 c G U u e 0 N v b H V t b j E w L D l 9 J n F 1 b 3 Q 7 L C Z x d W 9 0 O 1 N l Y 3 R p b 2 4 x L 1 R D R U M x N 1 9 M M i 9 D a G F u Z 2 V k I F R 5 c G U u e 0 N v b H V t b j E x L D E w f S Z x d W 9 0 O y w m c X V v d D t T Z W N 0 a W 9 u M S 9 U Q 0 V D M T d f T D I v Q 2 h h b m d l Z C B U e X B l L n t D b 2 x 1 b W 4 x M i w x M X 0 m c X V v d D s s J n F 1 b 3 Q 7 U 2 V j d G l v b j E v V E N F Q z E 3 X 0 w y L 0 N o Y W 5 n Z W Q g V H l w Z S 5 7 Q 2 9 s d W 1 u M T M s M T J 9 J n F 1 b 3 Q 7 L C Z x d W 9 0 O 1 N l Y 3 R p b 2 4 x L 1 R D R U M x N 1 9 M M i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E N F Q z E 3 X 0 w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M x N 1 9 M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M x N 1 9 M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4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y 0 w M V Q w O T o x O T o x O C 4 x N T Y z M j c 4 W i I g L z 4 8 R W 5 0 c n k g V H l w Z T 0 i R m l s b E N v b H V t b l R 5 c G V z I i B W Y W x 1 Z T 0 i c 0 J n W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D R U M x N 1 9 M M S 9 D a G F u Z 2 V k I F R 5 c G U u e 0 N v b H V t b j E s M H 0 m c X V v d D s s J n F 1 b 3 Q 7 U 2 V j d G l v b j E v V E N F Q z E 3 X 0 w x L 0 N o Y W 5 n Z W Q g V H l w Z S 5 7 Q 2 9 s d W 1 u M i w x f S Z x d W 9 0 O y w m c X V v d D t T Z W N 0 a W 9 u M S 9 U Q 0 V D M T d f T D E v Q 2 h h b m d l Z C B U e X B l L n t D b 2 x 1 b W 4 z L D J 9 J n F 1 b 3 Q 7 L C Z x d W 9 0 O 1 N l Y 3 R p b 2 4 x L 1 R D R U M x N 1 9 M M S 9 D a G F u Z 2 V k I F R 5 c G U u e 0 N v b H V t b j Q s M 3 0 m c X V v d D s s J n F 1 b 3 Q 7 U 2 V j d G l v b j E v V E N F Q z E 3 X 0 w x L 0 N o Y W 5 n Z W Q g V H l w Z S 5 7 Q 2 9 s d W 1 u N S w 0 f S Z x d W 9 0 O y w m c X V v d D t T Z W N 0 a W 9 u M S 9 U Q 0 V D M T d f T D E v Q 2 h h b m d l Z C B U e X B l L n t D b 2 x 1 b W 4 2 L D V 9 J n F 1 b 3 Q 7 L C Z x d W 9 0 O 1 N l Y 3 R p b 2 4 x L 1 R D R U M x N 1 9 M M S 9 D a G F u Z 2 V k I F R 5 c G U u e 0 N v b H V t b j c s N n 0 m c X V v d D s s J n F 1 b 3 Q 7 U 2 V j d G l v b j E v V E N F Q z E 3 X 0 w x L 0 N o Y W 5 n Z W Q g V H l w Z S 5 7 Q 2 9 s d W 1 u O C w 3 f S Z x d W 9 0 O y w m c X V v d D t T Z W N 0 a W 9 u M S 9 U Q 0 V D M T d f T D E v Q 2 h h b m d l Z C B U e X B l L n t D b 2 x 1 b W 4 5 L D h 9 J n F 1 b 3 Q 7 L C Z x d W 9 0 O 1 N l Y 3 R p b 2 4 x L 1 R D R U M x N 1 9 M M S 9 D a G F u Z 2 V k I F R 5 c G U u e 0 N v b H V t b j E w L D l 9 J n F 1 b 3 Q 7 L C Z x d W 9 0 O 1 N l Y 3 R p b 2 4 x L 1 R D R U M x N 1 9 M M S 9 D a G F u Z 2 V k I F R 5 c G U u e 0 N v b H V t b j E x L D E w f S Z x d W 9 0 O y w m c X V v d D t T Z W N 0 a W 9 u M S 9 U Q 0 V D M T d f T D E v Q 2 h h b m d l Z C B U e X B l L n t D b 2 x 1 b W 4 x M i w x M X 0 m c X V v d D s s J n F 1 b 3 Q 7 U 2 V j d G l v b j E v V E N F Q z E 3 X 0 w x L 0 N o Y W 5 n Z W Q g V H l w Z S 5 7 Q 2 9 s d W 1 u M T M s M T J 9 J n F 1 b 3 Q 7 L C Z x d W 9 0 O 1 N l Y 3 R p b 2 4 x L 1 R D R U M x N 1 9 M M S 9 D a G F u Z 2 V k I F R 5 c G U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E N F Q z E 3 X 0 w x L 0 N o Y W 5 n Z W Q g V H l w Z S 5 7 Q 2 9 s d W 1 u M S w w f S Z x d W 9 0 O y w m c X V v d D t T Z W N 0 a W 9 u M S 9 U Q 0 V D M T d f T D E v Q 2 h h b m d l Z C B U e X B l L n t D b 2 x 1 b W 4 y L D F 9 J n F 1 b 3 Q 7 L C Z x d W 9 0 O 1 N l Y 3 R p b 2 4 x L 1 R D R U M x N 1 9 M M S 9 D a G F u Z 2 V k I F R 5 c G U u e 0 N v b H V t b j M s M n 0 m c X V v d D s s J n F 1 b 3 Q 7 U 2 V j d G l v b j E v V E N F Q z E 3 X 0 w x L 0 N o Y W 5 n Z W Q g V H l w Z S 5 7 Q 2 9 s d W 1 u N C w z f S Z x d W 9 0 O y w m c X V v d D t T Z W N 0 a W 9 u M S 9 U Q 0 V D M T d f T D E v Q 2 h h b m d l Z C B U e X B l L n t D b 2 x 1 b W 4 1 L D R 9 J n F 1 b 3 Q 7 L C Z x d W 9 0 O 1 N l Y 3 R p b 2 4 x L 1 R D R U M x N 1 9 M M S 9 D a G F u Z 2 V k I F R 5 c G U u e 0 N v b H V t b j Y s N X 0 m c X V v d D s s J n F 1 b 3 Q 7 U 2 V j d G l v b j E v V E N F Q z E 3 X 0 w x L 0 N o Y W 5 n Z W Q g V H l w Z S 5 7 Q 2 9 s d W 1 u N y w 2 f S Z x d W 9 0 O y w m c X V v d D t T Z W N 0 a W 9 u M S 9 U Q 0 V D M T d f T D E v Q 2 h h b m d l Z C B U e X B l L n t D b 2 x 1 b W 4 4 L D d 9 J n F 1 b 3 Q 7 L C Z x d W 9 0 O 1 N l Y 3 R p b 2 4 x L 1 R D R U M x N 1 9 M M S 9 D a G F u Z 2 V k I F R 5 c G U u e 0 N v b H V t b j k s O H 0 m c X V v d D s s J n F 1 b 3 Q 7 U 2 V j d G l v b j E v V E N F Q z E 3 X 0 w x L 0 N o Y W 5 n Z W Q g V H l w Z S 5 7 Q 2 9 s d W 1 u M T A s O X 0 m c X V v d D s s J n F 1 b 3 Q 7 U 2 V j d G l v b j E v V E N F Q z E 3 X 0 w x L 0 N o Y W 5 n Z W Q g V H l w Z S 5 7 Q 2 9 s d W 1 u M T E s M T B 9 J n F 1 b 3 Q 7 L C Z x d W 9 0 O 1 N l Y 3 R p b 2 4 x L 1 R D R U M x N 1 9 M M S 9 D a G F u Z 2 V k I F R 5 c G U u e 0 N v b H V t b j E y L D E x f S Z x d W 9 0 O y w m c X V v d D t T Z W N 0 a W 9 u M S 9 U Q 0 V D M T d f T D E v Q 2 h h b m d l Z C B U e X B l L n t D b 2 x 1 b W 4 x M y w x M n 0 m c X V v d D s s J n F 1 b 3 Q 7 U 2 V j d G l v b j E v V E N F Q z E 3 X 0 w x L 0 N o Y W 5 n Z W Q g V H l w Z S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Q 0 V D M T d f T D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z E 3 X 0 w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z E 3 X 0 w x c G 8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Q 0 V D M T d f T D F w b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y 0 x M 1 Q w N z o 0 N D o 1 N C 4 z O T A w M z Y w W i I g L z 4 8 R W 5 0 c n k g V H l w Z T 0 i R m l s b E N v b H V t b l R 5 c G V z I i B W Y W x 1 Z T 0 i c 0 J n W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D R U M x N 1 9 M M X B v L 0 N o Y W 5 n Z W Q g V H l w Z S 5 7 Q 2 9 s d W 1 u M S w w f S Z x d W 9 0 O y w m c X V v d D t T Z W N 0 a W 9 u M S 9 U Q 0 V D M T d f T D F w b y 9 D a G F u Z 2 V k I F R 5 c G U u e 0 N v b H V t b j I s M X 0 m c X V v d D s s J n F 1 b 3 Q 7 U 2 V j d G l v b j E v V E N F Q z E 3 X 0 w x c G 8 v Q 2 h h b m d l Z C B U e X B l L n t D b 2 x 1 b W 4 z L D J 9 J n F 1 b 3 Q 7 L C Z x d W 9 0 O 1 N l Y 3 R p b 2 4 x L 1 R D R U M x N 1 9 M M X B v L 0 N o Y W 5 n Z W Q g V H l w Z S 5 7 Q 2 9 s d W 1 u N C w z f S Z x d W 9 0 O y w m c X V v d D t T Z W N 0 a W 9 u M S 9 U Q 0 V D M T d f T D F w b y 9 D a G F u Z 2 V k I F R 5 c G U u e 0 N v b H V t b j U s N H 0 m c X V v d D s s J n F 1 b 3 Q 7 U 2 V j d G l v b j E v V E N F Q z E 3 X 0 w x c G 8 v Q 2 h h b m d l Z C B U e X B l L n t D b 2 x 1 b W 4 2 L D V 9 J n F 1 b 3 Q 7 L C Z x d W 9 0 O 1 N l Y 3 R p b 2 4 x L 1 R D R U M x N 1 9 M M X B v L 0 N o Y W 5 n Z W Q g V H l w Z S 5 7 Q 2 9 s d W 1 u N y w 2 f S Z x d W 9 0 O y w m c X V v d D t T Z W N 0 a W 9 u M S 9 U Q 0 V D M T d f T D F w b y 9 D a G F u Z 2 V k I F R 5 c G U u e 0 N v b H V t b j g s N 3 0 m c X V v d D s s J n F 1 b 3 Q 7 U 2 V j d G l v b j E v V E N F Q z E 3 X 0 w x c G 8 v Q 2 h h b m d l Z C B U e X B l L n t D b 2 x 1 b W 4 5 L D h 9 J n F 1 b 3 Q 7 L C Z x d W 9 0 O 1 N l Y 3 R p b 2 4 x L 1 R D R U M x N 1 9 M M X B v L 0 N o Y W 5 n Z W Q g V H l w Z S 5 7 Q 2 9 s d W 1 u M T A s O X 0 m c X V v d D s s J n F 1 b 3 Q 7 U 2 V j d G l v b j E v V E N F Q z E 3 X 0 w x c G 8 v Q 2 h h b m d l Z C B U e X B l L n t D b 2 x 1 b W 4 x M S w x M H 0 m c X V v d D s s J n F 1 b 3 Q 7 U 2 V j d G l v b j E v V E N F Q z E 3 X 0 w x c G 8 v Q 2 h h b m d l Z C B U e X B l L n t D b 2 x 1 b W 4 x M i w x M X 0 m c X V v d D s s J n F 1 b 3 Q 7 U 2 V j d G l v b j E v V E N F Q z E 3 X 0 w x c G 8 v Q 2 h h b m d l Z C B U e X B l L n t D b 2 x 1 b W 4 x M y w x M n 0 m c X V v d D s s J n F 1 b 3 Q 7 U 2 V j d G l v b j E v V E N F Q z E 3 X 0 w x c G 8 v Q 2 h h b m d l Z C B U e X B l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D R U M x N 1 9 M M X B v L 0 N o Y W 5 n Z W Q g V H l w Z S 5 7 Q 2 9 s d W 1 u M S w w f S Z x d W 9 0 O y w m c X V v d D t T Z W N 0 a W 9 u M S 9 U Q 0 V D M T d f T D F w b y 9 D a G F u Z 2 V k I F R 5 c G U u e 0 N v b H V t b j I s M X 0 m c X V v d D s s J n F 1 b 3 Q 7 U 2 V j d G l v b j E v V E N F Q z E 3 X 0 w x c G 8 v Q 2 h h b m d l Z C B U e X B l L n t D b 2 x 1 b W 4 z L D J 9 J n F 1 b 3 Q 7 L C Z x d W 9 0 O 1 N l Y 3 R p b 2 4 x L 1 R D R U M x N 1 9 M M X B v L 0 N o Y W 5 n Z W Q g V H l w Z S 5 7 Q 2 9 s d W 1 u N C w z f S Z x d W 9 0 O y w m c X V v d D t T Z W N 0 a W 9 u M S 9 U Q 0 V D M T d f T D F w b y 9 D a G F u Z 2 V k I F R 5 c G U u e 0 N v b H V t b j U s N H 0 m c X V v d D s s J n F 1 b 3 Q 7 U 2 V j d G l v b j E v V E N F Q z E 3 X 0 w x c G 8 v Q 2 h h b m d l Z C B U e X B l L n t D b 2 x 1 b W 4 2 L D V 9 J n F 1 b 3 Q 7 L C Z x d W 9 0 O 1 N l Y 3 R p b 2 4 x L 1 R D R U M x N 1 9 M M X B v L 0 N o Y W 5 n Z W Q g V H l w Z S 5 7 Q 2 9 s d W 1 u N y w 2 f S Z x d W 9 0 O y w m c X V v d D t T Z W N 0 a W 9 u M S 9 U Q 0 V D M T d f T D F w b y 9 D a G F u Z 2 V k I F R 5 c G U u e 0 N v b H V t b j g s N 3 0 m c X V v d D s s J n F 1 b 3 Q 7 U 2 V j d G l v b j E v V E N F Q z E 3 X 0 w x c G 8 v Q 2 h h b m d l Z C B U e X B l L n t D b 2 x 1 b W 4 5 L D h 9 J n F 1 b 3 Q 7 L C Z x d W 9 0 O 1 N l Y 3 R p b 2 4 x L 1 R D R U M x N 1 9 M M X B v L 0 N o Y W 5 n Z W Q g V H l w Z S 5 7 Q 2 9 s d W 1 u M T A s O X 0 m c X V v d D s s J n F 1 b 3 Q 7 U 2 V j d G l v b j E v V E N F Q z E 3 X 0 w x c G 8 v Q 2 h h b m d l Z C B U e X B l L n t D b 2 x 1 b W 4 x M S w x M H 0 m c X V v d D s s J n F 1 b 3 Q 7 U 2 V j d G l v b j E v V E N F Q z E 3 X 0 w x c G 8 v Q 2 h h b m d l Z C B U e X B l L n t D b 2 x 1 b W 4 x M i w x M X 0 m c X V v d D s s J n F 1 b 3 Q 7 U 2 V j d G l v b j E v V E N F Q z E 3 X 0 w x c G 8 v Q 2 h h b m d l Z C B U e X B l L n t D b 2 x 1 b W 4 x M y w x M n 0 m c X V v d D s s J n F 1 b 3 Q 7 U 2 V j d G l v b j E v V E N F Q z E 3 X 0 w x c G 8 v Q 2 h h b m d l Z C B U e X B l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D R U M x N 1 9 M M X B v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M x N 1 9 M M X B v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z E 3 X 1 A l M j B 2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C 0 x N 1 Q w O D o x N D o y N S 4 y N j Q x N z U 0 W i I g L z 4 8 R W 5 0 c n k g V H l w Z T 0 i R m l s b E N v b H V t b l R 5 c G V z I i B W Y W x 1 Z T 0 i c 0 J n W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D R U M x N 1 9 Q I H Y y L 0 N o Y W 5 n Z W Q g V H l w Z S 5 7 Q 2 9 s d W 1 u M S w w f S Z x d W 9 0 O y w m c X V v d D t T Z W N 0 a W 9 u M S 9 U Q 0 V D M T d f U C B 2 M i 9 D a G F u Z 2 V k I F R 5 c G U u e 0 N v b H V t b j I s M X 0 m c X V v d D s s J n F 1 b 3 Q 7 U 2 V j d G l v b j E v V E N F Q z E 3 X 1 A g d j I v Q 2 h h b m d l Z C B U e X B l L n t D b 2 x 1 b W 4 z L D J 9 J n F 1 b 3 Q 7 L C Z x d W 9 0 O 1 N l Y 3 R p b 2 4 x L 1 R D R U M x N 1 9 Q I H Y y L 0 N o Y W 5 n Z W Q g V H l w Z S 5 7 Q 2 9 s d W 1 u N C w z f S Z x d W 9 0 O y w m c X V v d D t T Z W N 0 a W 9 u M S 9 U Q 0 V D M T d f U C B 2 M i 9 D a G F u Z 2 V k I F R 5 c G U u e 0 N v b H V t b j U s N H 0 m c X V v d D s s J n F 1 b 3 Q 7 U 2 V j d G l v b j E v V E N F Q z E 3 X 1 A g d j I v Q 2 h h b m d l Z C B U e X B l L n t D b 2 x 1 b W 4 2 L D V 9 J n F 1 b 3 Q 7 L C Z x d W 9 0 O 1 N l Y 3 R p b 2 4 x L 1 R D R U M x N 1 9 Q I H Y y L 0 N o Y W 5 n Z W Q g V H l w Z S 5 7 Q 2 9 s d W 1 u N y w 2 f S Z x d W 9 0 O y w m c X V v d D t T Z W N 0 a W 9 u M S 9 U Q 0 V D M T d f U C B 2 M i 9 D a G F u Z 2 V k I F R 5 c G U u e 0 N v b H V t b j g s N 3 0 m c X V v d D s s J n F 1 b 3 Q 7 U 2 V j d G l v b j E v V E N F Q z E 3 X 1 A g d j I v Q 2 h h b m d l Z C B U e X B l L n t D b 2 x 1 b W 4 5 L D h 9 J n F 1 b 3 Q 7 L C Z x d W 9 0 O 1 N l Y 3 R p b 2 4 x L 1 R D R U M x N 1 9 Q I H Y y L 0 N o Y W 5 n Z W Q g V H l w Z S 5 7 Q 2 9 s d W 1 u M T A s O X 0 m c X V v d D s s J n F 1 b 3 Q 7 U 2 V j d G l v b j E v V E N F Q z E 3 X 1 A g d j I v Q 2 h h b m d l Z C B U e X B l L n t D b 2 x 1 b W 4 x M S w x M H 0 m c X V v d D s s J n F 1 b 3 Q 7 U 2 V j d G l v b j E v V E N F Q z E 3 X 1 A g d j I v Q 2 h h b m d l Z C B U e X B l L n t D b 2 x 1 b W 4 x M i w x M X 0 m c X V v d D s s J n F 1 b 3 Q 7 U 2 V j d G l v b j E v V E N F Q z E 3 X 1 A g d j I v Q 2 h h b m d l Z C B U e X B l L n t D b 2 x 1 b W 4 x M y w x M n 0 m c X V v d D s s J n F 1 b 3 Q 7 U 2 V j d G l v b j E v V E N F Q z E 3 X 1 A g d j I v Q 2 h h b m d l Z C B U e X B l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D R U M x N 1 9 Q I H Y y L 0 N o Y W 5 n Z W Q g V H l w Z S 5 7 Q 2 9 s d W 1 u M S w w f S Z x d W 9 0 O y w m c X V v d D t T Z W N 0 a W 9 u M S 9 U Q 0 V D M T d f U C B 2 M i 9 D a G F u Z 2 V k I F R 5 c G U u e 0 N v b H V t b j I s M X 0 m c X V v d D s s J n F 1 b 3 Q 7 U 2 V j d G l v b j E v V E N F Q z E 3 X 1 A g d j I v Q 2 h h b m d l Z C B U e X B l L n t D b 2 x 1 b W 4 z L D J 9 J n F 1 b 3 Q 7 L C Z x d W 9 0 O 1 N l Y 3 R p b 2 4 x L 1 R D R U M x N 1 9 Q I H Y y L 0 N o Y W 5 n Z W Q g V H l w Z S 5 7 Q 2 9 s d W 1 u N C w z f S Z x d W 9 0 O y w m c X V v d D t T Z W N 0 a W 9 u M S 9 U Q 0 V D M T d f U C B 2 M i 9 D a G F u Z 2 V k I F R 5 c G U u e 0 N v b H V t b j U s N H 0 m c X V v d D s s J n F 1 b 3 Q 7 U 2 V j d G l v b j E v V E N F Q z E 3 X 1 A g d j I v Q 2 h h b m d l Z C B U e X B l L n t D b 2 x 1 b W 4 2 L D V 9 J n F 1 b 3 Q 7 L C Z x d W 9 0 O 1 N l Y 3 R p b 2 4 x L 1 R D R U M x N 1 9 Q I H Y y L 0 N o Y W 5 n Z W Q g V H l w Z S 5 7 Q 2 9 s d W 1 u N y w 2 f S Z x d W 9 0 O y w m c X V v d D t T Z W N 0 a W 9 u M S 9 U Q 0 V D M T d f U C B 2 M i 9 D a G F u Z 2 V k I F R 5 c G U u e 0 N v b H V t b j g s N 3 0 m c X V v d D s s J n F 1 b 3 Q 7 U 2 V j d G l v b j E v V E N F Q z E 3 X 1 A g d j I v Q 2 h h b m d l Z C B U e X B l L n t D b 2 x 1 b W 4 5 L D h 9 J n F 1 b 3 Q 7 L C Z x d W 9 0 O 1 N l Y 3 R p b 2 4 x L 1 R D R U M x N 1 9 Q I H Y y L 0 N o Y W 5 n Z W Q g V H l w Z S 5 7 Q 2 9 s d W 1 u M T A s O X 0 m c X V v d D s s J n F 1 b 3 Q 7 U 2 V j d G l v b j E v V E N F Q z E 3 X 1 A g d j I v Q 2 h h b m d l Z C B U e X B l L n t D b 2 x 1 b W 4 x M S w x M H 0 m c X V v d D s s J n F 1 b 3 Q 7 U 2 V j d G l v b j E v V E N F Q z E 3 X 1 A g d j I v Q 2 h h b m d l Z C B U e X B l L n t D b 2 x 1 b W 4 x M i w x M X 0 m c X V v d D s s J n F 1 b 3 Q 7 U 2 V j d G l v b j E v V E N F Q z E 3 X 1 A g d j I v Q 2 h h b m d l Z C B U e X B l L n t D b 2 x 1 b W 4 x M y w x M n 0 m c X V v d D s s J n F 1 b 3 Q 7 U 2 V j d G l v b j E v V E N F Q z E 3 X 1 A g d j I v Q 2 h h b m d l Z C B U e X B l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D R U M x N 1 9 Q J T I w d j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z E 3 X 1 A l M j B 2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M x N 1 9 T d W Z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0 L T I x V D E z O j I w O j U 0 L j M w O D M 0 N z Z a I i A v P j x F b n R y e S B U e X B l P S J G a W x s Q 2 9 s d W 1 u V H l w Z X M i I F Z h b H V l P S J z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N F Q z E 3 X 1 N 1 Z m k v Q 2 h h b m d l Z C B U e X B l L n t D b 2 x 1 b W 4 x L D B 9 J n F 1 b 3 Q 7 L C Z x d W 9 0 O 1 N l Y 3 R p b 2 4 x L 1 R D R U M x N 1 9 T d W Z p L 0 N o Y W 5 n Z W Q g V H l w Z S 5 7 Q 2 9 s d W 1 u M i w x f S Z x d W 9 0 O y w m c X V v d D t T Z W N 0 a W 9 u M S 9 U Q 0 V D M T d f U 3 V m a S 9 D a G F u Z 2 V k I F R 5 c G U u e 0 N v b H V t b j M s M n 0 m c X V v d D s s J n F 1 b 3 Q 7 U 2 V j d G l v b j E v V E N F Q z E 3 X 1 N 1 Z m k v Q 2 h h b m d l Z C B U e X B l L n t D b 2 x 1 b W 4 0 L D N 9 J n F 1 b 3 Q 7 L C Z x d W 9 0 O 1 N l Y 3 R p b 2 4 x L 1 R D R U M x N 1 9 T d W Z p L 0 N o Y W 5 n Z W Q g V H l w Z S 5 7 Q 2 9 s d W 1 u N S w 0 f S Z x d W 9 0 O y w m c X V v d D t T Z W N 0 a W 9 u M S 9 U Q 0 V D M T d f U 3 V m a S 9 D a G F u Z 2 V k I F R 5 c G U u e 0 N v b H V t b j Y s N X 0 m c X V v d D s s J n F 1 b 3 Q 7 U 2 V j d G l v b j E v V E N F Q z E 3 X 1 N 1 Z m k v Q 2 h h b m d l Z C B U e X B l L n t D b 2 x 1 b W 4 3 L D Z 9 J n F 1 b 3 Q 7 L C Z x d W 9 0 O 1 N l Y 3 R p b 2 4 x L 1 R D R U M x N 1 9 T d W Z p L 0 N o Y W 5 n Z W Q g V H l w Z S 5 7 Q 2 9 s d W 1 u O C w 3 f S Z x d W 9 0 O y w m c X V v d D t T Z W N 0 a W 9 u M S 9 U Q 0 V D M T d f U 3 V m a S 9 D a G F u Z 2 V k I F R 5 c G U u e 0 N v b H V t b j k s O H 0 m c X V v d D s s J n F 1 b 3 Q 7 U 2 V j d G l v b j E v V E N F Q z E 3 X 1 N 1 Z m k v Q 2 h h b m d l Z C B U e X B l L n t D b 2 x 1 b W 4 x M C w 5 f S Z x d W 9 0 O y w m c X V v d D t T Z W N 0 a W 9 u M S 9 U Q 0 V D M T d f U 3 V m a S 9 D a G F u Z 2 V k I F R 5 c G U u e 0 N v b H V t b j E x L D E w f S Z x d W 9 0 O y w m c X V v d D t T Z W N 0 a W 9 u M S 9 U Q 0 V D M T d f U 3 V m a S 9 D a G F u Z 2 V k I F R 5 c G U u e 0 N v b H V t b j E y L D E x f S Z x d W 9 0 O y w m c X V v d D t T Z W N 0 a W 9 u M S 9 U Q 0 V D M T d f U 3 V m a S 9 D a G F u Z 2 V k I F R 5 c G U u e 0 N v b H V t b j E z L D E y f S Z x d W 9 0 O y w m c X V v d D t T Z W N 0 a W 9 u M S 9 U Q 0 V D M T d f U 3 V m a S 9 D a G F u Z 2 V k I F R 5 c G U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E N F Q z E 3 X 1 N 1 Z m k v Q 2 h h b m d l Z C B U e X B l L n t D b 2 x 1 b W 4 x L D B 9 J n F 1 b 3 Q 7 L C Z x d W 9 0 O 1 N l Y 3 R p b 2 4 x L 1 R D R U M x N 1 9 T d W Z p L 0 N o Y W 5 n Z W Q g V H l w Z S 5 7 Q 2 9 s d W 1 u M i w x f S Z x d W 9 0 O y w m c X V v d D t T Z W N 0 a W 9 u M S 9 U Q 0 V D M T d f U 3 V m a S 9 D a G F u Z 2 V k I F R 5 c G U u e 0 N v b H V t b j M s M n 0 m c X V v d D s s J n F 1 b 3 Q 7 U 2 V j d G l v b j E v V E N F Q z E 3 X 1 N 1 Z m k v Q 2 h h b m d l Z C B U e X B l L n t D b 2 x 1 b W 4 0 L D N 9 J n F 1 b 3 Q 7 L C Z x d W 9 0 O 1 N l Y 3 R p b 2 4 x L 1 R D R U M x N 1 9 T d W Z p L 0 N o Y W 5 n Z W Q g V H l w Z S 5 7 Q 2 9 s d W 1 u N S w 0 f S Z x d W 9 0 O y w m c X V v d D t T Z W N 0 a W 9 u M S 9 U Q 0 V D M T d f U 3 V m a S 9 D a G F u Z 2 V k I F R 5 c G U u e 0 N v b H V t b j Y s N X 0 m c X V v d D s s J n F 1 b 3 Q 7 U 2 V j d G l v b j E v V E N F Q z E 3 X 1 N 1 Z m k v Q 2 h h b m d l Z C B U e X B l L n t D b 2 x 1 b W 4 3 L D Z 9 J n F 1 b 3 Q 7 L C Z x d W 9 0 O 1 N l Y 3 R p b 2 4 x L 1 R D R U M x N 1 9 T d W Z p L 0 N o Y W 5 n Z W Q g V H l w Z S 5 7 Q 2 9 s d W 1 u O C w 3 f S Z x d W 9 0 O y w m c X V v d D t T Z W N 0 a W 9 u M S 9 U Q 0 V D M T d f U 3 V m a S 9 D a G F u Z 2 V k I F R 5 c G U u e 0 N v b H V t b j k s O H 0 m c X V v d D s s J n F 1 b 3 Q 7 U 2 V j d G l v b j E v V E N F Q z E 3 X 1 N 1 Z m k v Q 2 h h b m d l Z C B U e X B l L n t D b 2 x 1 b W 4 x M C w 5 f S Z x d W 9 0 O y w m c X V v d D t T Z W N 0 a W 9 u M S 9 U Q 0 V D M T d f U 3 V m a S 9 D a G F u Z 2 V k I F R 5 c G U u e 0 N v b H V t b j E x L D E w f S Z x d W 9 0 O y w m c X V v d D t T Z W N 0 a W 9 u M S 9 U Q 0 V D M T d f U 3 V m a S 9 D a G F u Z 2 V k I F R 5 c G U u e 0 N v b H V t b j E y L D E x f S Z x d W 9 0 O y w m c X V v d D t T Z W N 0 a W 9 u M S 9 U Q 0 V D M T d f U 3 V m a S 9 D a G F u Z 2 V k I F R 5 c G U u e 0 N v b H V t b j E z L D E y f S Z x d W 9 0 O y w m c X V v d D t T Z W N 0 a W 9 u M S 9 U Q 0 V D M T d f U 3 V m a S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E N F Q z E 3 X 1 N 1 Z m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z E 3 X 1 N 1 Z m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0 V D X z E 4 X 1 F M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E w V D E z O j U w O j I z L j c 4 N D E 5 O T d a I i A v P j x F b n R y e S B U e X B l P S J G a W x s Q 2 9 s d W 1 u V H l w Z X M i I F Z h b H V l P S J z Q X d Z R k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Q 0 V D X z E 4 X 1 F M L 0 N o Y W 5 n Z W Q g V H l w Z S 5 7 Q 2 9 s d W 1 u M S w w f S Z x d W 9 0 O y w m c X V v d D t T Z W N 0 a W 9 u M S 9 U Q 0 V D X z E 4 X 1 F M L 0 N o Y W 5 n Z W Q g V H l w Z S 5 7 Q 2 9 s d W 1 u M i w x f S Z x d W 9 0 O y w m c X V v d D t T Z W N 0 a W 9 u M S 9 U Q 0 V D X z E 4 X 1 F M L 0 N o Y W 5 n Z W Q g V H l w Z S 5 7 Q 2 9 s d W 1 u M y w y f S Z x d W 9 0 O y w m c X V v d D t T Z W N 0 a W 9 u M S 9 U Q 0 V D X z E 4 X 1 F M L 0 N o Y W 5 n Z W Q g V H l w Z S 5 7 Q 2 9 s d W 1 u N C w z f S Z x d W 9 0 O y w m c X V v d D t T Z W N 0 a W 9 u M S 9 U Q 0 V D X z E 4 X 1 F M L 0 N o Y W 5 n Z W Q g V H l w Z S 5 7 Q 2 9 s d W 1 u N S w 0 f S Z x d W 9 0 O y w m c X V v d D t T Z W N 0 a W 9 u M S 9 U Q 0 V D X z E 4 X 1 F M L 0 N o Y W 5 n Z W Q g V H l w Z S 5 7 Q 2 9 s d W 1 u N i w 1 f S Z x d W 9 0 O y w m c X V v d D t T Z W N 0 a W 9 u M S 9 U Q 0 V D X z E 4 X 1 F M L 0 N o Y W 5 n Z W Q g V H l w Z S 5 7 Q 2 9 s d W 1 u N y w 2 f S Z x d W 9 0 O y w m c X V v d D t T Z W N 0 a W 9 u M S 9 U Q 0 V D X z E 4 X 1 F M L 0 N o Y W 5 n Z W Q g V H l w Z S 5 7 Q 2 9 s d W 1 u O C w 3 f S Z x d W 9 0 O y w m c X V v d D t T Z W N 0 a W 9 u M S 9 U Q 0 V D X z E 4 X 1 F M L 0 N o Y W 5 n Z W Q g V H l w Z S 5 7 Q 2 9 s d W 1 u O S w 4 f S Z x d W 9 0 O y w m c X V v d D t T Z W N 0 a W 9 u M S 9 U Q 0 V D X z E 4 X 1 F M L 0 N o Y W 5 n Z W Q g V H l w Z S 5 7 Q 2 9 s d W 1 u M T A s O X 0 m c X V v d D s s J n F 1 b 3 Q 7 U 2 V j d G l v b j E v V E N F Q 1 8 x O F 9 R T C 9 D a G F u Z 2 V k I F R 5 c G U u e 0 N v b H V t b j E x L D E w f S Z x d W 9 0 O y w m c X V v d D t T Z W N 0 a W 9 u M S 9 U Q 0 V D X z E 4 X 1 F M L 0 N o Y W 5 n Z W Q g V H l w Z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U Q 0 V D X z E 4 X 1 F M L 0 N o Y W 5 n Z W Q g V H l w Z S 5 7 Q 2 9 s d W 1 u M S w w f S Z x d W 9 0 O y w m c X V v d D t T Z W N 0 a W 9 u M S 9 U Q 0 V D X z E 4 X 1 F M L 0 N o Y W 5 n Z W Q g V H l w Z S 5 7 Q 2 9 s d W 1 u M i w x f S Z x d W 9 0 O y w m c X V v d D t T Z W N 0 a W 9 u M S 9 U Q 0 V D X z E 4 X 1 F M L 0 N o Y W 5 n Z W Q g V H l w Z S 5 7 Q 2 9 s d W 1 u M y w y f S Z x d W 9 0 O y w m c X V v d D t T Z W N 0 a W 9 u M S 9 U Q 0 V D X z E 4 X 1 F M L 0 N o Y W 5 n Z W Q g V H l w Z S 5 7 Q 2 9 s d W 1 u N C w z f S Z x d W 9 0 O y w m c X V v d D t T Z W N 0 a W 9 u M S 9 U Q 0 V D X z E 4 X 1 F M L 0 N o Y W 5 n Z W Q g V H l w Z S 5 7 Q 2 9 s d W 1 u N S w 0 f S Z x d W 9 0 O y w m c X V v d D t T Z W N 0 a W 9 u M S 9 U Q 0 V D X z E 4 X 1 F M L 0 N o Y W 5 n Z W Q g V H l w Z S 5 7 Q 2 9 s d W 1 u N i w 1 f S Z x d W 9 0 O y w m c X V v d D t T Z W N 0 a W 9 u M S 9 U Q 0 V D X z E 4 X 1 F M L 0 N o Y W 5 n Z W Q g V H l w Z S 5 7 Q 2 9 s d W 1 u N y w 2 f S Z x d W 9 0 O y w m c X V v d D t T Z W N 0 a W 9 u M S 9 U Q 0 V D X z E 4 X 1 F M L 0 N o Y W 5 n Z W Q g V H l w Z S 5 7 Q 2 9 s d W 1 u O C w 3 f S Z x d W 9 0 O y w m c X V v d D t T Z W N 0 a W 9 u M S 9 U Q 0 V D X z E 4 X 1 F M L 0 N o Y W 5 n Z W Q g V H l w Z S 5 7 Q 2 9 s d W 1 u O S w 4 f S Z x d W 9 0 O y w m c X V v d D t T Z W N 0 a W 9 u M S 9 U Q 0 V D X z E 4 X 1 F M L 0 N o Y W 5 n Z W Q g V H l w Z S 5 7 Q 2 9 s d W 1 u M T A s O X 0 m c X V v d D s s J n F 1 b 3 Q 7 U 2 V j d G l v b j E v V E N F Q 1 8 x O F 9 R T C 9 D a G F u Z 2 V k I F R 5 c G U u e 0 N v b H V t b j E x L D E w f S Z x d W 9 0 O y w m c X V v d D t T Z W N 0 a W 9 u M S 9 U Q 0 V D X z E 4 X 1 F M L 0 N o Y W 5 n Z W Q g V H l w Z S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Q 0 V D X z E 4 X 1 F M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N f M T h f U U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0 V D X z E 4 X 1 F M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E w V D E 0 O j A z O j A 0 L j Q y O D M x M j R a I i A v P j x F b n R y e S B U e X B l P S J G a W x s Q 2 9 s d W 1 u V H l w Z X M i I F Z h b H V l P S J z Q X d Z R k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N F Q 1 8 x O F 9 R T C A o M i k v Q 2 h h b m d l Z C B U e X B l L n t D b 2 x 1 b W 4 x L D B 9 J n F 1 b 3 Q 7 L C Z x d W 9 0 O 1 N l Y 3 R p b 2 4 x L 1 R D R U N f M T h f U U w g K D I p L 0 N o Y W 5 n Z W Q g V H l w Z S 5 7 Q 2 9 s d W 1 u M i w x f S Z x d W 9 0 O y w m c X V v d D t T Z W N 0 a W 9 u M S 9 U Q 0 V D X z E 4 X 1 F M I C g y K S 9 D a G F u Z 2 V k I F R 5 c G U u e 0 N v b H V t b j M s M n 0 m c X V v d D s s J n F 1 b 3 Q 7 U 2 V j d G l v b j E v V E N F Q 1 8 x O F 9 R T C A o M i k v Q 2 h h b m d l Z C B U e X B l L n t D b 2 x 1 b W 4 0 L D N 9 J n F 1 b 3 Q 7 L C Z x d W 9 0 O 1 N l Y 3 R p b 2 4 x L 1 R D R U N f M T h f U U w g K D I p L 0 N o Y W 5 n Z W Q g V H l w Z S 5 7 Q 2 9 s d W 1 u N S w 0 f S Z x d W 9 0 O y w m c X V v d D t T Z W N 0 a W 9 u M S 9 U Q 0 V D X z E 4 X 1 F M I C g y K S 9 D a G F u Z 2 V k I F R 5 c G U u e 0 N v b H V t b j Y s N X 0 m c X V v d D s s J n F 1 b 3 Q 7 U 2 V j d G l v b j E v V E N F Q 1 8 x O F 9 R T C A o M i k v Q 2 h h b m d l Z C B U e X B l L n t D b 2 x 1 b W 4 3 L D Z 9 J n F 1 b 3 Q 7 L C Z x d W 9 0 O 1 N l Y 3 R p b 2 4 x L 1 R D R U N f M T h f U U w g K D I p L 0 N o Y W 5 n Z W Q g V H l w Z S 5 7 Q 2 9 s d W 1 u O C w 3 f S Z x d W 9 0 O y w m c X V v d D t T Z W N 0 a W 9 u M S 9 U Q 0 V D X z E 4 X 1 F M I C g y K S 9 D a G F u Z 2 V k I F R 5 c G U u e 0 N v b H V t b j k s O H 0 m c X V v d D s s J n F 1 b 3 Q 7 U 2 V j d G l v b j E v V E N F Q 1 8 x O F 9 R T C A o M i k v Q 2 h h b m d l Z C B U e X B l L n t D b 2 x 1 b W 4 x M C w 5 f S Z x d W 9 0 O y w m c X V v d D t T Z W N 0 a W 9 u M S 9 U Q 0 V D X z E 4 X 1 F M I C g y K S 9 D a G F u Z 2 V k I F R 5 c G U u e 0 N v b H V t b j E x L D E w f S Z x d W 9 0 O y w m c X V v d D t T Z W N 0 a W 9 u M S 9 U Q 0 V D X z E 4 X 1 F M I C g y K S 9 D a G F u Z 2 V k I F R 5 c G U u e 0 N v b H V t b j E y L D E x f S Z x d W 9 0 O y w m c X V v d D t T Z W N 0 a W 9 u M S 9 U Q 0 V D X z E 4 X 1 F M I C g y K S 9 D a G F u Z 2 V k I F R 5 c G U u e 0 N v b H V t b j E z L D E y f S Z x d W 9 0 O y w m c X V v d D t T Z W N 0 a W 9 u M S 9 U Q 0 V D X z E 4 X 1 F M I C g y K S 9 D a G F u Z 2 V k I F R 5 c G U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E N F Q 1 8 x O F 9 R T C A o M i k v Q 2 h h b m d l Z C B U e X B l L n t D b 2 x 1 b W 4 x L D B 9 J n F 1 b 3 Q 7 L C Z x d W 9 0 O 1 N l Y 3 R p b 2 4 x L 1 R D R U N f M T h f U U w g K D I p L 0 N o Y W 5 n Z W Q g V H l w Z S 5 7 Q 2 9 s d W 1 u M i w x f S Z x d W 9 0 O y w m c X V v d D t T Z W N 0 a W 9 u M S 9 U Q 0 V D X z E 4 X 1 F M I C g y K S 9 D a G F u Z 2 V k I F R 5 c G U u e 0 N v b H V t b j M s M n 0 m c X V v d D s s J n F 1 b 3 Q 7 U 2 V j d G l v b j E v V E N F Q 1 8 x O F 9 R T C A o M i k v Q 2 h h b m d l Z C B U e X B l L n t D b 2 x 1 b W 4 0 L D N 9 J n F 1 b 3 Q 7 L C Z x d W 9 0 O 1 N l Y 3 R p b 2 4 x L 1 R D R U N f M T h f U U w g K D I p L 0 N o Y W 5 n Z W Q g V H l w Z S 5 7 Q 2 9 s d W 1 u N S w 0 f S Z x d W 9 0 O y w m c X V v d D t T Z W N 0 a W 9 u M S 9 U Q 0 V D X z E 4 X 1 F M I C g y K S 9 D a G F u Z 2 V k I F R 5 c G U u e 0 N v b H V t b j Y s N X 0 m c X V v d D s s J n F 1 b 3 Q 7 U 2 V j d G l v b j E v V E N F Q 1 8 x O F 9 R T C A o M i k v Q 2 h h b m d l Z C B U e X B l L n t D b 2 x 1 b W 4 3 L D Z 9 J n F 1 b 3 Q 7 L C Z x d W 9 0 O 1 N l Y 3 R p b 2 4 x L 1 R D R U N f M T h f U U w g K D I p L 0 N o Y W 5 n Z W Q g V H l w Z S 5 7 Q 2 9 s d W 1 u O C w 3 f S Z x d W 9 0 O y w m c X V v d D t T Z W N 0 a W 9 u M S 9 U Q 0 V D X z E 4 X 1 F M I C g y K S 9 D a G F u Z 2 V k I F R 5 c G U u e 0 N v b H V t b j k s O H 0 m c X V v d D s s J n F 1 b 3 Q 7 U 2 V j d G l v b j E v V E N F Q 1 8 x O F 9 R T C A o M i k v Q 2 h h b m d l Z C B U e X B l L n t D b 2 x 1 b W 4 x M C w 5 f S Z x d W 9 0 O y w m c X V v d D t T Z W N 0 a W 9 u M S 9 U Q 0 V D X z E 4 X 1 F M I C g y K S 9 D a G F u Z 2 V k I F R 5 c G U u e 0 N v b H V t b j E x L D E w f S Z x d W 9 0 O y w m c X V v d D t T Z W N 0 a W 9 u M S 9 U Q 0 V D X z E 4 X 1 F M I C g y K S 9 D a G F u Z 2 V k I F R 5 c G U u e 0 N v b H V t b j E y L D E x f S Z x d W 9 0 O y w m c X V v d D t T Z W N 0 a W 9 u M S 9 U Q 0 V D X z E 4 X 1 F M I C g y K S 9 D a G F u Z 2 V k I F R 5 c G U u e 0 N v b H V t b j E z L D E y f S Z x d W 9 0 O y w m c X V v d D t T Z W N 0 a W 9 u M S 9 U Q 0 V D X z E 4 X 1 F M I C g y K S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E N F Q 1 8 x O F 9 R T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0 V D X z E 4 X 1 F M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1 8 x O F 9 R T C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D R U N f M T h f U U x f X z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T Z U M T U 6 N D Y 6 M j k u M j E 5 O T Y 2 N F o i I C 8 + P E V u d H J 5 I F R 5 c G U 9 I k Z p b G x D b 2 x 1 b W 5 U e X B l c y I g V m F s d W U 9 I n N C Z 1 l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Q 0 V D X z E 4 X 1 F M I C g z K S 9 D a G F u Z 2 V k I F R 5 c G U u e 0 N v b H V t b j E s M H 0 m c X V v d D s s J n F 1 b 3 Q 7 U 2 V j d G l v b j E v V E N F Q 1 8 x O F 9 R T C A o M y k v Q 2 h h b m d l Z C B U e X B l L n t D b 2 x 1 b W 4 y L D F 9 J n F 1 b 3 Q 7 L C Z x d W 9 0 O 1 N l Y 3 R p b 2 4 x L 1 R D R U N f M T h f U U w g K D M p L 0 N o Y W 5 n Z W Q g V H l w Z S 5 7 Q 2 9 s d W 1 u M y w y f S Z x d W 9 0 O y w m c X V v d D t T Z W N 0 a W 9 u M S 9 U Q 0 V D X z E 4 X 1 F M I C g z K S 9 D a G F u Z 2 V k I F R 5 c G U u e 0 N v b H V t b j Q s M 3 0 m c X V v d D s s J n F 1 b 3 Q 7 U 2 V j d G l v b j E v V E N F Q 1 8 x O F 9 R T C A o M y k v Q 2 h h b m d l Z C B U e X B l L n t D b 2 x 1 b W 4 1 L D R 9 J n F 1 b 3 Q 7 L C Z x d W 9 0 O 1 N l Y 3 R p b 2 4 x L 1 R D R U N f M T h f U U w g K D M p L 0 N o Y W 5 n Z W Q g V H l w Z S 5 7 Q 2 9 s d W 1 u N i w 1 f S Z x d W 9 0 O y w m c X V v d D t T Z W N 0 a W 9 u M S 9 U Q 0 V D X z E 4 X 1 F M I C g z K S 9 D a G F u Z 2 V k I F R 5 c G U u e 0 N v b H V t b j c s N n 0 m c X V v d D s s J n F 1 b 3 Q 7 U 2 V j d G l v b j E v V E N F Q 1 8 x O F 9 R T C A o M y k v Q 2 h h b m d l Z C B U e X B l L n t D b 2 x 1 b W 4 4 L D d 9 J n F 1 b 3 Q 7 L C Z x d W 9 0 O 1 N l Y 3 R p b 2 4 x L 1 R D R U N f M T h f U U w g K D M p L 0 N o Y W 5 n Z W Q g V H l w Z S 5 7 Q 2 9 s d W 1 u O S w 4 f S Z x d W 9 0 O y w m c X V v d D t T Z W N 0 a W 9 u M S 9 U Q 0 V D X z E 4 X 1 F M I C g z K S 9 D a G F u Z 2 V k I F R 5 c G U u e 0 N v b H V t b j E w L D l 9 J n F 1 b 3 Q 7 L C Z x d W 9 0 O 1 N l Y 3 R p b 2 4 x L 1 R D R U N f M T h f U U w g K D M p L 0 N o Y W 5 n Z W Q g V H l w Z S 5 7 Q 2 9 s d W 1 u M T E s M T B 9 J n F 1 b 3 Q 7 L C Z x d W 9 0 O 1 N l Y 3 R p b 2 4 x L 1 R D R U N f M T h f U U w g K D M p L 0 N o Y W 5 n Z W Q g V H l w Z S 5 7 Q 2 9 s d W 1 u M T I s M T F 9 J n F 1 b 3 Q 7 L C Z x d W 9 0 O 1 N l Y 3 R p b 2 4 x L 1 R D R U N f M T h f U U w g K D M p L 0 N o Y W 5 n Z W Q g V H l w Z S 5 7 Q 2 9 s d W 1 u M T M s M T J 9 J n F 1 b 3 Q 7 L C Z x d W 9 0 O 1 N l Y 3 R p b 2 4 x L 1 R D R U N f M T h f U U w g K D M p L 0 N o Y W 5 n Z W Q g V H l w Z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Q 0 V D X z E 4 X 1 F M I C g z K S 9 D a G F u Z 2 V k I F R 5 c G U u e 0 N v b H V t b j E s M H 0 m c X V v d D s s J n F 1 b 3 Q 7 U 2 V j d G l v b j E v V E N F Q 1 8 x O F 9 R T C A o M y k v Q 2 h h b m d l Z C B U e X B l L n t D b 2 x 1 b W 4 y L D F 9 J n F 1 b 3 Q 7 L C Z x d W 9 0 O 1 N l Y 3 R p b 2 4 x L 1 R D R U N f M T h f U U w g K D M p L 0 N o Y W 5 n Z W Q g V H l w Z S 5 7 Q 2 9 s d W 1 u M y w y f S Z x d W 9 0 O y w m c X V v d D t T Z W N 0 a W 9 u M S 9 U Q 0 V D X z E 4 X 1 F M I C g z K S 9 D a G F u Z 2 V k I F R 5 c G U u e 0 N v b H V t b j Q s M 3 0 m c X V v d D s s J n F 1 b 3 Q 7 U 2 V j d G l v b j E v V E N F Q 1 8 x O F 9 R T C A o M y k v Q 2 h h b m d l Z C B U e X B l L n t D b 2 x 1 b W 4 1 L D R 9 J n F 1 b 3 Q 7 L C Z x d W 9 0 O 1 N l Y 3 R p b 2 4 x L 1 R D R U N f M T h f U U w g K D M p L 0 N o Y W 5 n Z W Q g V H l w Z S 5 7 Q 2 9 s d W 1 u N i w 1 f S Z x d W 9 0 O y w m c X V v d D t T Z W N 0 a W 9 u M S 9 U Q 0 V D X z E 4 X 1 F M I C g z K S 9 D a G F u Z 2 V k I F R 5 c G U u e 0 N v b H V t b j c s N n 0 m c X V v d D s s J n F 1 b 3 Q 7 U 2 V j d G l v b j E v V E N F Q 1 8 x O F 9 R T C A o M y k v Q 2 h h b m d l Z C B U e X B l L n t D b 2 x 1 b W 4 4 L D d 9 J n F 1 b 3 Q 7 L C Z x d W 9 0 O 1 N l Y 3 R p b 2 4 x L 1 R D R U N f M T h f U U w g K D M p L 0 N o Y W 5 n Z W Q g V H l w Z S 5 7 Q 2 9 s d W 1 u O S w 4 f S Z x d W 9 0 O y w m c X V v d D t T Z W N 0 a W 9 u M S 9 U Q 0 V D X z E 4 X 1 F M I C g z K S 9 D a G F u Z 2 V k I F R 5 c G U u e 0 N v b H V t b j E w L D l 9 J n F 1 b 3 Q 7 L C Z x d W 9 0 O 1 N l Y 3 R p b 2 4 x L 1 R D R U N f M T h f U U w g K D M p L 0 N o Y W 5 n Z W Q g V H l w Z S 5 7 Q 2 9 s d W 1 u M T E s M T B 9 J n F 1 b 3 Q 7 L C Z x d W 9 0 O 1 N l Y 3 R p b 2 4 x L 1 R D R U N f M T h f U U w g K D M p L 0 N o Y W 5 n Z W Q g V H l w Z S 5 7 Q 2 9 s d W 1 u M T I s M T F 9 J n F 1 b 3 Q 7 L C Z x d W 9 0 O 1 N l Y 3 R p b 2 4 x L 1 R D R U N f M T h f U U w g K D M p L 0 N o Y W 5 n Z W Q g V H l w Z S 5 7 Q 2 9 s d W 1 u M T M s M T J 9 J n F 1 b 3 Q 7 L C Z x d W 9 0 O 1 N l Y 3 R p b 2 4 x L 1 R D R U N f M T h f U U w g K D M p L 0 N o Y W 5 n Z W Q g V H l w Z S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Q 0 V D X z E 4 X 1 F M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N f M T h f U U w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O C U y M F F M X 2 N y b 3 N z d G F i b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y M F Q x N D o z O D o x O S 4 3 N T M 5 N j Y w W i I g L z 4 8 R W 5 0 c n k g V H l w Z T 0 i R m l s b E N v b H V t b l R 5 c G V z I i B W Y W x 1 Z T 0 i c 0 F 3 W U R C U V V G Q l F N R k J n W U d C Z 1 l H Q m d Z R 0 J n W T 0 i I C 8 + P E V u d H J 5 I F R 5 c G U 9 I k Z p b G x D b 2 x 1 b W 5 O Y W 1 l c y I g V m F s d W U 9 I n N b J n F 1 b 3 Q 7 T i Z x d W 9 0 O y w m c X V v d D t F b m d p b m U m c X V v d D s s J n F 1 b 3 Q 7 U n R u Z y Z x d W 9 0 O y w m c X V v d D t D b 2 x 1 b W 4 x J n F 1 b 3 Q 7 L C Z x d W 9 0 O 1 B 0 c y Z x d W 9 0 O y w m c X V v d D t H b S Z x d W 9 0 O y w m c X V v d D t T Q i Z x d W 9 0 O y w m c X V v d D t Y J n F 1 b 3 Q 7 L C Z x d W 9 0 O 0 V s b y Z x d W 9 0 O y w m c X V v d D t Q Z X J m J n F 1 b 3 Q 7 L C Z x d W 9 0 O 0 N v J n F 1 b 3 Q 7 L C Z x d W 9 0 O 0 F z J n F 1 b 3 Q 7 L C Z x d W 9 0 O 0 1 v J n F 1 b 3 Q 7 L C Z x d W 9 0 O 0 N l J n F 1 b 3 Q 7 L C Z x d W 9 0 O 0 N o J n F 1 b 3 Q 7 L C Z x d W 9 0 O 0 Z h J n F 1 b 3 Q 7 L C Z x d W 9 0 O 0 N t J n F 1 b 3 Q 7 L C Z x d W 9 0 O 1 R 1 J n F 1 b 3 Q 7 L C Z x d W 9 0 O 0 J h J n F 1 b 3 Q 7 L C Z x d W 9 0 O 1 d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4 I F F M X 2 N y b 3 N z d G F i b G U v Q 2 h h b m d l Z C B U e X B l L n t O L D B 9 J n F 1 b 3 Q 7 L C Z x d W 9 0 O 1 N l Y 3 R p b 2 4 x L z E 4 I F F M X 2 N y b 3 N z d G F i b G U v Q 2 h h b m d l Z C B U e X B l L n t F b m d p b m U s M X 0 m c X V v d D s s J n F 1 b 3 Q 7 U 2 V j d G l v b j E v M T g g U U x f Y 3 J v c 3 N 0 Y W J s Z S 9 D a G F u Z 2 V k I F R 5 c G U u e 1 J 0 b m c s M n 0 m c X V v d D s s J n F 1 b 3 Q 7 U 2 V j d G l v b j E v M T g g U U x f Y 3 J v c 3 N 0 Y W J s Z S 9 D a G F u Z 2 V k I F R 5 c G U u e y w z f S Z x d W 9 0 O y w m c X V v d D t T Z W N 0 a W 9 u M S 8 x O C B R T F 9 j c m 9 z c 3 R h Y m x l L 0 N o Y W 5 n Z W Q g V H l w Z S 5 7 U H R z L D R 9 J n F 1 b 3 Q 7 L C Z x d W 9 0 O 1 N l Y 3 R p b 2 4 x L z E 4 I F F M X 2 N y b 3 N z d G F i b G U v Q 2 h h b m d l Z C B U e X B l L n t H b S w 1 f S Z x d W 9 0 O y w m c X V v d D t T Z W N 0 a W 9 u M S 8 x O C B R T F 9 j c m 9 z c 3 R h Y m x l L 0 N o Y W 5 n Z W Q g V H l w Z S 5 7 U 0 I s N n 0 m c X V v d D s s J n F 1 b 3 Q 7 U 2 V j d G l v b j E v M T g g U U x f Y 3 J v c 3 N 0 Y W J s Z S 9 D a G F u Z 2 V k I F R 5 c G U u e 1 g s N 3 0 m c X V v d D s s J n F 1 b 3 Q 7 U 2 V j d G l v b j E v M T g g U U x f Y 3 J v c 3 N 0 Y W J s Z S 9 D a G F u Z 2 V k I F R 5 c G U u e 0 V s b y w 4 f S Z x d W 9 0 O y w m c X V v d D t T Z W N 0 a W 9 u M S 8 x O C B R T F 9 j c m 9 z c 3 R h Y m x l L 0 N o Y W 5 n Z W Q g V H l w Z S 5 7 U G V y Z i w 5 f S Z x d W 9 0 O y w m c X V v d D t T Z W N 0 a W 9 u M S 8 x O C B R T F 9 j c m 9 z c 3 R h Y m x l L 0 N o Y W 5 n Z W Q g V H l w Z S 5 7 Q 2 8 s M T B 9 J n F 1 b 3 Q 7 L C Z x d W 9 0 O 1 N l Y 3 R p b 2 4 x L z E 4 I F F M X 2 N y b 3 N z d G F i b G U v Q 2 h h b m d l Z C B U e X B l L n t B c y w x M X 0 m c X V v d D s s J n F 1 b 3 Q 7 U 2 V j d G l v b j E v M T g g U U x f Y 3 J v c 3 N 0 Y W J s Z S 9 D a G F u Z 2 V k I F R 5 c G U u e 0 1 v L D E y f S Z x d W 9 0 O y w m c X V v d D t T Z W N 0 a W 9 u M S 8 x O C B R T F 9 j c m 9 z c 3 R h Y m x l L 0 N o Y W 5 n Z W Q g V H l w Z S 5 7 Q 2 U s M T N 9 J n F 1 b 3 Q 7 L C Z x d W 9 0 O 1 N l Y 3 R p b 2 4 x L z E 4 I F F M X 2 N y b 3 N z d G F i b G U v Q 2 h h b m d l Z C B U e X B l L n t D a C w x N H 0 m c X V v d D s s J n F 1 b 3 Q 7 U 2 V j d G l v b j E v M T g g U U x f Y 3 J v c 3 N 0 Y W J s Z S 9 D a G F u Z 2 V k I F R 5 c G U u e 0 Z h L D E 1 f S Z x d W 9 0 O y w m c X V v d D t T Z W N 0 a W 9 u M S 8 x O C B R T F 9 j c m 9 z c 3 R h Y m x l L 0 N o Y W 5 n Z W Q g V H l w Z S 5 7 Q 2 0 s M T Z 9 J n F 1 b 3 Q 7 L C Z x d W 9 0 O 1 N l Y 3 R p b 2 4 x L z E 4 I F F M X 2 N y b 3 N z d G F i b G U v Q 2 h h b m d l Z C B U e X B l L n t U d S w x N 3 0 m c X V v d D s s J n F 1 b 3 Q 7 U 2 V j d G l v b j E v M T g g U U x f Y 3 J v c 3 N 0 Y W J s Z S 9 D a G F u Z 2 V k I F R 5 c G U u e 0 J h L D E 4 f S Z x d W 9 0 O y w m c X V v d D t T Z W N 0 a W 9 u M S 8 x O C B R T F 9 j c m 9 z c 3 R h Y m x l L 0 N o Y W 5 n Z W Q g V H l w Z S 5 7 V 2 U s M T l 9 J n F 1 b 3 Q 7 X S w m c X V v d D t D b 2 x 1 b W 5 D b 3 V u d C Z x d W 9 0 O z o y M C w m c X V v d D t L Z X l D b 2 x 1 b W 5 O Y W 1 l c y Z x d W 9 0 O z p b X S w m c X V v d D t D b 2 x 1 b W 5 J Z G V u d G l 0 a W V z J n F 1 b 3 Q 7 O l s m c X V v d D t T Z W N 0 a W 9 u M S 8 x O C B R T F 9 j c m 9 z c 3 R h Y m x l L 0 N o Y W 5 n Z W Q g V H l w Z S 5 7 T i w w f S Z x d W 9 0 O y w m c X V v d D t T Z W N 0 a W 9 u M S 8 x O C B R T F 9 j c m 9 z c 3 R h Y m x l L 0 N o Y W 5 n Z W Q g V H l w Z S 5 7 R W 5 n a W 5 l L D F 9 J n F 1 b 3 Q 7 L C Z x d W 9 0 O 1 N l Y 3 R p b 2 4 x L z E 4 I F F M X 2 N y b 3 N z d G F i b G U v Q 2 h h b m d l Z C B U e X B l L n t S d G 5 n L D J 9 J n F 1 b 3 Q 7 L C Z x d W 9 0 O 1 N l Y 3 R p b 2 4 x L z E 4 I F F M X 2 N y b 3 N z d G F i b G U v Q 2 h h b m d l Z C B U e X B l L n s s M 3 0 m c X V v d D s s J n F 1 b 3 Q 7 U 2 V j d G l v b j E v M T g g U U x f Y 3 J v c 3 N 0 Y W J s Z S 9 D a G F u Z 2 V k I F R 5 c G U u e 1 B 0 c y w 0 f S Z x d W 9 0 O y w m c X V v d D t T Z W N 0 a W 9 u M S 8 x O C B R T F 9 j c m 9 z c 3 R h Y m x l L 0 N o Y W 5 n Z W Q g V H l w Z S 5 7 R 2 0 s N X 0 m c X V v d D s s J n F 1 b 3 Q 7 U 2 V j d G l v b j E v M T g g U U x f Y 3 J v c 3 N 0 Y W J s Z S 9 D a G F u Z 2 V k I F R 5 c G U u e 1 N C L D Z 9 J n F 1 b 3 Q 7 L C Z x d W 9 0 O 1 N l Y 3 R p b 2 4 x L z E 4 I F F M X 2 N y b 3 N z d G F i b G U v Q 2 h h b m d l Z C B U e X B l L n t Y L D d 9 J n F 1 b 3 Q 7 L C Z x d W 9 0 O 1 N l Y 3 R p b 2 4 x L z E 4 I F F M X 2 N y b 3 N z d G F i b G U v Q 2 h h b m d l Z C B U e X B l L n t F b G 8 s O H 0 m c X V v d D s s J n F 1 b 3 Q 7 U 2 V j d G l v b j E v M T g g U U x f Y 3 J v c 3 N 0 Y W J s Z S 9 D a G F u Z 2 V k I F R 5 c G U u e 1 B l c m Y s O X 0 m c X V v d D s s J n F 1 b 3 Q 7 U 2 V j d G l v b j E v M T g g U U x f Y 3 J v c 3 N 0 Y W J s Z S 9 D a G F u Z 2 V k I F R 5 c G U u e 0 N v L D E w f S Z x d W 9 0 O y w m c X V v d D t T Z W N 0 a W 9 u M S 8 x O C B R T F 9 j c m 9 z c 3 R h Y m x l L 0 N o Y W 5 n Z W Q g V H l w Z S 5 7 Q X M s M T F 9 J n F 1 b 3 Q 7 L C Z x d W 9 0 O 1 N l Y 3 R p b 2 4 x L z E 4 I F F M X 2 N y b 3 N z d G F i b G U v Q 2 h h b m d l Z C B U e X B l L n t N b y w x M n 0 m c X V v d D s s J n F 1 b 3 Q 7 U 2 V j d G l v b j E v M T g g U U x f Y 3 J v c 3 N 0 Y W J s Z S 9 D a G F u Z 2 V k I F R 5 c G U u e 0 N l L D E z f S Z x d W 9 0 O y w m c X V v d D t T Z W N 0 a W 9 u M S 8 x O C B R T F 9 j c m 9 z c 3 R h Y m x l L 0 N o Y W 5 n Z W Q g V H l w Z S 5 7 Q 2 g s M T R 9 J n F 1 b 3 Q 7 L C Z x d W 9 0 O 1 N l Y 3 R p b 2 4 x L z E 4 I F F M X 2 N y b 3 N z d G F i b G U v Q 2 h h b m d l Z C B U e X B l L n t G Y S w x N X 0 m c X V v d D s s J n F 1 b 3 Q 7 U 2 V j d G l v b j E v M T g g U U x f Y 3 J v c 3 N 0 Y W J s Z S 9 D a G F u Z 2 V k I F R 5 c G U u e 0 N t L D E 2 f S Z x d W 9 0 O y w m c X V v d D t T Z W N 0 a W 9 u M S 8 x O C B R T F 9 j c m 9 z c 3 R h Y m x l L 0 N o Y W 5 n Z W Q g V H l w Z S 5 7 V H U s M T d 9 J n F 1 b 3 Q 7 L C Z x d W 9 0 O 1 N l Y 3 R p b 2 4 x L z E 4 I F F M X 2 N y b 3 N z d G F i b G U v Q 2 h h b m d l Z C B U e X B l L n t C Y S w x O H 0 m c X V v d D s s J n F 1 b 3 Q 7 U 2 V j d G l v b j E v M T g g U U x f Y 3 J v c 3 N 0 Y W J s Z S 9 D a G F u Z 2 V k I F R 5 c G U u e 1 d l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g l M j B R T F 9 j c m 9 z c 3 R h Y m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4 J T I w U U x f Y 3 J v c 3 N 0 Y W J s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O C U y M F F M X 2 N y b 3 N z d G F i b G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O C U y M E w z X 2 N y b 3 N z d G F i b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y M F Q x N D o 1 N D o z N y 4 w O D U 3 O D Y w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4 I E w z X 2 N y b 3 N z d G F i b G U v U 2 9 1 c m N l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z E 4 I E w z X 2 N y b 3 N z d G F i b G U v U 2 9 1 c m N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O C U y M E w z X 2 N y b 3 N z d G F i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g l M j B M M l 9 j c m 9 z c 3 R h Y m x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j B U M T c 6 M T I 6 M z A u N D M w M z Q y M 1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O C B M M l 9 j c m 9 z c 3 R h Y m x l L 1 N v d X J j Z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8 x O C B M M l 9 j c m 9 z c 3 R h Y m x l L 1 N v d X J j Z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g l M j B M M l 9 j c m 9 z c 3 R h Y m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N f M T h f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I 2 V D E 3 O j A 5 O j M 1 L j I 2 M j U 3 N D B a I i A v P j x F b n R y e S B U e X B l P S J G a W x s Q 2 9 s d W 1 u V H l w Z X M i I F Z h b H V l P S J z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N F Q 1 8 x O F 8 z L 0 N o Y W 5 n Z W Q g V H l w Z S 5 7 Q 2 9 s d W 1 u M S w w f S Z x d W 9 0 O y w m c X V v d D t T Z W N 0 a W 9 u M S 9 U Q 0 V D X z E 4 X z M v Q 2 h h b m d l Z C B U e X B l L n t D b 2 x 1 b W 4 y L D F 9 J n F 1 b 3 Q 7 L C Z x d W 9 0 O 1 N l Y 3 R p b 2 4 x L 1 R D R U N f M T h f M y 9 D a G F u Z 2 V k I F R 5 c G U u e 0 N v b H V t b j M s M n 0 m c X V v d D s s J n F 1 b 3 Q 7 U 2 V j d G l v b j E v V E N F Q 1 8 x O F 8 z L 0 N o Y W 5 n Z W Q g V H l w Z S 5 7 Q 2 9 s d W 1 u N C w z f S Z x d W 9 0 O y w m c X V v d D t T Z W N 0 a W 9 u M S 9 U Q 0 V D X z E 4 X z M v Q 2 h h b m d l Z C B U e X B l L n t D b 2 x 1 b W 4 1 L D R 9 J n F 1 b 3 Q 7 L C Z x d W 9 0 O 1 N l Y 3 R p b 2 4 x L 1 R D R U N f M T h f M y 9 D a G F u Z 2 V k I F R 5 c G U u e 0 N v b H V t b j Y s N X 0 m c X V v d D s s J n F 1 b 3 Q 7 U 2 V j d G l v b j E v V E N F Q 1 8 x O F 8 z L 0 N o Y W 5 n Z W Q g V H l w Z S 5 7 Q 2 9 s d W 1 u N y w 2 f S Z x d W 9 0 O y w m c X V v d D t T Z W N 0 a W 9 u M S 9 U Q 0 V D X z E 4 X z M v Q 2 h h b m d l Z C B U e X B l L n t D b 2 x 1 b W 4 4 L D d 9 J n F 1 b 3 Q 7 L C Z x d W 9 0 O 1 N l Y 3 R p b 2 4 x L 1 R D R U N f M T h f M y 9 D a G F u Z 2 V k I F R 5 c G U u e 0 N v b H V t b j k s O H 0 m c X V v d D s s J n F 1 b 3 Q 7 U 2 V j d G l v b j E v V E N F Q 1 8 x O F 8 z L 0 N o Y W 5 n Z W Q g V H l w Z S 5 7 Q 2 9 s d W 1 u M T A s O X 0 m c X V v d D s s J n F 1 b 3 Q 7 U 2 V j d G l v b j E v V E N F Q 1 8 x O F 8 z L 0 N o Y W 5 n Z W Q g V H l w Z S 5 7 Q 2 9 s d W 1 u M T E s M T B 9 J n F 1 b 3 Q 7 L C Z x d W 9 0 O 1 N l Y 3 R p b 2 4 x L 1 R D R U N f M T h f M y 9 D a G F u Z 2 V k I F R 5 c G U u e 0 N v b H V t b j E y L D E x f S Z x d W 9 0 O y w m c X V v d D t T Z W N 0 a W 9 u M S 9 U Q 0 V D X z E 4 X z M v Q 2 h h b m d l Z C B U e X B l L n t D b 2 x 1 b W 4 x M y w x M n 0 m c X V v d D s s J n F 1 b 3 Q 7 U 2 V j d G l v b j E v V E N F Q 1 8 x O F 8 z L 0 N o Y W 5 n Z W Q g V H l w Z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Q 0 V D X z E 4 X z M v Q 2 h h b m d l Z C B U e X B l L n t D b 2 x 1 b W 4 x L D B 9 J n F 1 b 3 Q 7 L C Z x d W 9 0 O 1 N l Y 3 R p b 2 4 x L 1 R D R U N f M T h f M y 9 D a G F u Z 2 V k I F R 5 c G U u e 0 N v b H V t b j I s M X 0 m c X V v d D s s J n F 1 b 3 Q 7 U 2 V j d G l v b j E v V E N F Q 1 8 x O F 8 z L 0 N o Y W 5 n Z W Q g V H l w Z S 5 7 Q 2 9 s d W 1 u M y w y f S Z x d W 9 0 O y w m c X V v d D t T Z W N 0 a W 9 u M S 9 U Q 0 V D X z E 4 X z M v Q 2 h h b m d l Z C B U e X B l L n t D b 2 x 1 b W 4 0 L D N 9 J n F 1 b 3 Q 7 L C Z x d W 9 0 O 1 N l Y 3 R p b 2 4 x L 1 R D R U N f M T h f M y 9 D a G F u Z 2 V k I F R 5 c G U u e 0 N v b H V t b j U s N H 0 m c X V v d D s s J n F 1 b 3 Q 7 U 2 V j d G l v b j E v V E N F Q 1 8 x O F 8 z L 0 N o Y W 5 n Z W Q g V H l w Z S 5 7 Q 2 9 s d W 1 u N i w 1 f S Z x d W 9 0 O y w m c X V v d D t T Z W N 0 a W 9 u M S 9 U Q 0 V D X z E 4 X z M v Q 2 h h b m d l Z C B U e X B l L n t D b 2 x 1 b W 4 3 L D Z 9 J n F 1 b 3 Q 7 L C Z x d W 9 0 O 1 N l Y 3 R p b 2 4 x L 1 R D R U N f M T h f M y 9 D a G F u Z 2 V k I F R 5 c G U u e 0 N v b H V t b j g s N 3 0 m c X V v d D s s J n F 1 b 3 Q 7 U 2 V j d G l v b j E v V E N F Q 1 8 x O F 8 z L 0 N o Y W 5 n Z W Q g V H l w Z S 5 7 Q 2 9 s d W 1 u O S w 4 f S Z x d W 9 0 O y w m c X V v d D t T Z W N 0 a W 9 u M S 9 U Q 0 V D X z E 4 X z M v Q 2 h h b m d l Z C B U e X B l L n t D b 2 x 1 b W 4 x M C w 5 f S Z x d W 9 0 O y w m c X V v d D t T Z W N 0 a W 9 u M S 9 U Q 0 V D X z E 4 X z M v Q 2 h h b m d l Z C B U e X B l L n t D b 2 x 1 b W 4 x M S w x M H 0 m c X V v d D s s J n F 1 b 3 Q 7 U 2 V j d G l v b j E v V E N F Q 1 8 x O F 8 z L 0 N o Y W 5 n Z W Q g V H l w Z S 5 7 Q 2 9 s d W 1 u M T I s M T F 9 J n F 1 b 3 Q 7 L C Z x d W 9 0 O 1 N l Y 3 R p b 2 4 x L 1 R D R U N f M T h f M y 9 D a G F u Z 2 V k I F R 5 c G U u e 0 N v b H V t b j E z L D E y f S Z x d W 9 0 O y w m c X V v d D t T Z W N 0 a W 9 u M S 9 U Q 0 V D X z E 4 X z M v Q 2 h h b m d l Z C B U e X B l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D R U N f M T h f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0 V D X z E 4 X z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0 V D X z E 4 X z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y N 1 Q x M T o z O T o 0 O C 4 3 O T U w O T k x W i I g L z 4 8 R W 5 0 c n k g V H l w Z T 0 i R m l s b E N v b H V t b l R 5 c G V z I i B W Y W x 1 Z T 0 i c 0 J n W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D R U N f M T h f M S 9 D a G F u Z 2 V k I F R 5 c G U u e 0 N v b H V t b j E s M H 0 m c X V v d D s s J n F 1 b 3 Q 7 U 2 V j d G l v b j E v V E N F Q 1 8 x O F 8 x L 0 N o Y W 5 n Z W Q g V H l w Z S 5 7 Q 2 9 s d W 1 u M i w x f S Z x d W 9 0 O y w m c X V v d D t T Z W N 0 a W 9 u M S 9 U Q 0 V D X z E 4 X z E v Q 2 h h b m d l Z C B U e X B l L n t D b 2 x 1 b W 4 z L D J 9 J n F 1 b 3 Q 7 L C Z x d W 9 0 O 1 N l Y 3 R p b 2 4 x L 1 R D R U N f M T h f M S 9 D a G F u Z 2 V k I F R 5 c G U u e 0 N v b H V t b j Q s M 3 0 m c X V v d D s s J n F 1 b 3 Q 7 U 2 V j d G l v b j E v V E N F Q 1 8 x O F 8 x L 0 N o Y W 5 n Z W Q g V H l w Z S 5 7 Q 2 9 s d W 1 u N S w 0 f S Z x d W 9 0 O y w m c X V v d D t T Z W N 0 a W 9 u M S 9 U Q 0 V D X z E 4 X z E v Q 2 h h b m d l Z C B U e X B l L n t D b 2 x 1 b W 4 2 L D V 9 J n F 1 b 3 Q 7 L C Z x d W 9 0 O 1 N l Y 3 R p b 2 4 x L 1 R D R U N f M T h f M S 9 D a G F u Z 2 V k I F R 5 c G U u e 0 N v b H V t b j c s N n 0 m c X V v d D s s J n F 1 b 3 Q 7 U 2 V j d G l v b j E v V E N F Q 1 8 x O F 8 x L 0 N o Y W 5 n Z W Q g V H l w Z S 5 7 Q 2 9 s d W 1 u O C w 3 f S Z x d W 9 0 O y w m c X V v d D t T Z W N 0 a W 9 u M S 9 U Q 0 V D X z E 4 X z E v Q 2 h h b m d l Z C B U e X B l L n t D b 2 x 1 b W 4 5 L D h 9 J n F 1 b 3 Q 7 L C Z x d W 9 0 O 1 N l Y 3 R p b 2 4 x L 1 R D R U N f M T h f M S 9 D a G F u Z 2 V k I F R 5 c G U u e 0 N v b H V t b j E w L D l 9 J n F 1 b 3 Q 7 L C Z x d W 9 0 O 1 N l Y 3 R p b 2 4 x L 1 R D R U N f M T h f M S 9 D a G F u Z 2 V k I F R 5 c G U u e 0 N v b H V t b j E x L D E w f S Z x d W 9 0 O y w m c X V v d D t T Z W N 0 a W 9 u M S 9 U Q 0 V D X z E 4 X z E v Q 2 h h b m d l Z C B U e X B l L n t D b 2 x 1 b W 4 x M i w x M X 0 m c X V v d D s s J n F 1 b 3 Q 7 U 2 V j d G l v b j E v V E N F Q 1 8 x O F 8 x L 0 N o Y W 5 n Z W Q g V H l w Z S 5 7 Q 2 9 s d W 1 u M T M s M T J 9 J n F 1 b 3 Q 7 L C Z x d W 9 0 O 1 N l Y 3 R p b 2 4 x L 1 R D R U N f M T h f M S 9 D a G F u Z 2 V k I F R 5 c G U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E N F Q 1 8 x O F 8 x L 0 N o Y W 5 n Z W Q g V H l w Z S 5 7 Q 2 9 s d W 1 u M S w w f S Z x d W 9 0 O y w m c X V v d D t T Z W N 0 a W 9 u M S 9 U Q 0 V D X z E 4 X z E v Q 2 h h b m d l Z C B U e X B l L n t D b 2 x 1 b W 4 y L D F 9 J n F 1 b 3 Q 7 L C Z x d W 9 0 O 1 N l Y 3 R p b 2 4 x L 1 R D R U N f M T h f M S 9 D a G F u Z 2 V k I F R 5 c G U u e 0 N v b H V t b j M s M n 0 m c X V v d D s s J n F 1 b 3 Q 7 U 2 V j d G l v b j E v V E N F Q 1 8 x O F 8 x L 0 N o Y W 5 n Z W Q g V H l w Z S 5 7 Q 2 9 s d W 1 u N C w z f S Z x d W 9 0 O y w m c X V v d D t T Z W N 0 a W 9 u M S 9 U Q 0 V D X z E 4 X z E v Q 2 h h b m d l Z C B U e X B l L n t D b 2 x 1 b W 4 1 L D R 9 J n F 1 b 3 Q 7 L C Z x d W 9 0 O 1 N l Y 3 R p b 2 4 x L 1 R D R U N f M T h f M S 9 D a G F u Z 2 V k I F R 5 c G U u e 0 N v b H V t b j Y s N X 0 m c X V v d D s s J n F 1 b 3 Q 7 U 2 V j d G l v b j E v V E N F Q 1 8 x O F 8 x L 0 N o Y W 5 n Z W Q g V H l w Z S 5 7 Q 2 9 s d W 1 u N y w 2 f S Z x d W 9 0 O y w m c X V v d D t T Z W N 0 a W 9 u M S 9 U Q 0 V D X z E 4 X z E v Q 2 h h b m d l Z C B U e X B l L n t D b 2 x 1 b W 4 4 L D d 9 J n F 1 b 3 Q 7 L C Z x d W 9 0 O 1 N l Y 3 R p b 2 4 x L 1 R D R U N f M T h f M S 9 D a G F u Z 2 V k I F R 5 c G U u e 0 N v b H V t b j k s O H 0 m c X V v d D s s J n F 1 b 3 Q 7 U 2 V j d G l v b j E v V E N F Q 1 8 x O F 8 x L 0 N o Y W 5 n Z W Q g V H l w Z S 5 7 Q 2 9 s d W 1 u M T A s O X 0 m c X V v d D s s J n F 1 b 3 Q 7 U 2 V j d G l v b j E v V E N F Q 1 8 x O F 8 x L 0 N o Y W 5 n Z W Q g V H l w Z S 5 7 Q 2 9 s d W 1 u M T E s M T B 9 J n F 1 b 3 Q 7 L C Z x d W 9 0 O 1 N l Y 3 R p b 2 4 x L 1 R D R U N f M T h f M S 9 D a G F u Z 2 V k I F R 5 c G U u e 0 N v b H V t b j E y L D E x f S Z x d W 9 0 O y w m c X V v d D t T Z W N 0 a W 9 u M S 9 U Q 0 V D X z E 4 X z E v Q 2 h h b m d l Z C B U e X B l L n t D b 2 x 1 b W 4 x M y w x M n 0 m c X V v d D s s J n F 1 b 3 Q 7 U 2 V j d G l v b j E v V E N F Q 1 8 x O F 8 x L 0 N o Y W 5 n Z W Q g V H l w Z S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Q 0 V D X z E 4 X z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1 8 x O F 8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g l M j B E U F 9 j c m 9 z c 3 R h Y m x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i 0 x N V Q x M j o x M D o z N y 4 2 N T k y N T Q 1 W i I g L z 4 8 R W 5 0 c n k g V H l w Z T 0 i R m l s b E N v b H V t b l R 5 c G V z I i B W Y W x 1 Z T 0 i c 0 J n V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g g R F B f Y 3 J v c 3 N 0 Y W J s Z S 9 D a G F u Z 2 V k I F R 5 c G U u e 0 N v b H V t b j E s M H 0 m c X V v d D s s J n F 1 b 3 Q 7 U 2 V j d G l v b j E v M T g g R F B f Y 3 J v c 3 N 0 Y W J s Z S 9 D a G F u Z 2 V k I F R 5 c G U u e 0 N v b H V t b j I s M X 0 m c X V v d D s s J n F 1 b 3 Q 7 U 2 V j d G l v b j E v M T g g R F B f Y 3 J v c 3 N 0 Y W J s Z S 9 D a G F u Z 2 V k I F R 5 c G U u e 0 N v b H V t b j M s M n 0 m c X V v d D s s J n F 1 b 3 Q 7 U 2 V j d G l v b j E v M T g g R F B f Y 3 J v c 3 N 0 Y W J s Z S 9 D a G F u Z 2 V k I F R 5 c G U u e 0 N v b H V t b j Q s M 3 0 m c X V v d D s s J n F 1 b 3 Q 7 U 2 V j d G l v b j E v M T g g R F B f Y 3 J v c 3 N 0 Y W J s Z S 9 D a G F u Z 2 V k I F R 5 c G U u e 0 N v b H V t b j U s N H 0 m c X V v d D s s J n F 1 b 3 Q 7 U 2 V j d G l v b j E v M T g g R F B f Y 3 J v c 3 N 0 Y W J s Z S 9 D a G F u Z 2 V k I F R 5 c G U u e 0 N v b H V t b j Y s N X 0 m c X V v d D s s J n F 1 b 3 Q 7 U 2 V j d G l v b j E v M T g g R F B f Y 3 J v c 3 N 0 Y W J s Z S 9 D a G F u Z 2 V k I F R 5 c G U u e 0 N v b H V t b j c s N n 0 m c X V v d D s s J n F 1 b 3 Q 7 U 2 V j d G l v b j E v M T g g R F B f Y 3 J v c 3 N 0 Y W J s Z S 9 D a G F u Z 2 V k I F R 5 c G U u e 0 N v b H V t b j g s N 3 0 m c X V v d D s s J n F 1 b 3 Q 7 U 2 V j d G l v b j E v M T g g R F B f Y 3 J v c 3 N 0 Y W J s Z S 9 D a G F u Z 2 V k I F R 5 c G U u e 0 N v b H V t b j k s O H 0 m c X V v d D s s J n F 1 b 3 Q 7 U 2 V j d G l v b j E v M T g g R F B f Y 3 J v c 3 N 0 Y W J s Z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8 x O C B E U F 9 j c m 9 z c 3 R h Y m x l L 0 N o Y W 5 n Z W Q g V H l w Z S 5 7 Q 2 9 s d W 1 u M S w w f S Z x d W 9 0 O y w m c X V v d D t T Z W N 0 a W 9 u M S 8 x O C B E U F 9 j c m 9 z c 3 R h Y m x l L 0 N o Y W 5 n Z W Q g V H l w Z S 5 7 Q 2 9 s d W 1 u M i w x f S Z x d W 9 0 O y w m c X V v d D t T Z W N 0 a W 9 u M S 8 x O C B E U F 9 j c m 9 z c 3 R h Y m x l L 0 N o Y W 5 n Z W Q g V H l w Z S 5 7 Q 2 9 s d W 1 u M y w y f S Z x d W 9 0 O y w m c X V v d D t T Z W N 0 a W 9 u M S 8 x O C B E U F 9 j c m 9 z c 3 R h Y m x l L 0 N o Y W 5 n Z W Q g V H l w Z S 5 7 Q 2 9 s d W 1 u N C w z f S Z x d W 9 0 O y w m c X V v d D t T Z W N 0 a W 9 u M S 8 x O C B E U F 9 j c m 9 z c 3 R h Y m x l L 0 N o Y W 5 n Z W Q g V H l w Z S 5 7 Q 2 9 s d W 1 u N S w 0 f S Z x d W 9 0 O y w m c X V v d D t T Z W N 0 a W 9 u M S 8 x O C B E U F 9 j c m 9 z c 3 R h Y m x l L 0 N o Y W 5 n Z W Q g V H l w Z S 5 7 Q 2 9 s d W 1 u N i w 1 f S Z x d W 9 0 O y w m c X V v d D t T Z W N 0 a W 9 u M S 8 x O C B E U F 9 j c m 9 z c 3 R h Y m x l L 0 N o Y W 5 n Z W Q g V H l w Z S 5 7 Q 2 9 s d W 1 u N y w 2 f S Z x d W 9 0 O y w m c X V v d D t T Z W N 0 a W 9 u M S 8 x O C B E U F 9 j c m 9 z c 3 R h Y m x l L 0 N o Y W 5 n Z W Q g V H l w Z S 5 7 Q 2 9 s d W 1 u O C w 3 f S Z x d W 9 0 O y w m c X V v d D t T Z W N 0 a W 9 u M S 8 x O C B E U F 9 j c m 9 z c 3 R h Y m x l L 0 N o Y W 5 n Z W Q g V H l w Z S 5 7 Q 2 9 s d W 1 u O S w 4 f S Z x d W 9 0 O y w m c X V v d D t T Z W N 0 a W 9 u M S 8 x O C B E U F 9 j c m 9 z c 3 R h Y m x l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4 J T I w R F B f Y 3 J v c 3 N 0 Y W J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O C U y M E R Q X 2 N y b 3 N z d G F i b G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O C U y M E R Q X 2 N y b 3 N z d G F i b G U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2 L T E 1 V D E y O j E y O j M w L j g 5 M T k 1 O D d a I i A v P j x F b n R y e S B U e X B l P S J G a W x s Q 2 9 s d W 1 u V H l w Z X M i I F Z h b H V l P S J z Q X d Z R k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O C B E U F 9 j c m 9 z c 3 R h Y m x l I C g y K S 9 D a G F u Z 2 V k I F R 5 c G U u e 0 N v b H V t b j E s M H 0 m c X V v d D s s J n F 1 b 3 Q 7 U 2 V j d G l v b j E v M T g g R F B f Y 3 J v c 3 N 0 Y W J s Z S A o M i k v Q 2 h h b m d l Z C B U e X B l L n t D b 2 x 1 b W 4 y L D F 9 J n F 1 b 3 Q 7 L C Z x d W 9 0 O 1 N l Y 3 R p b 2 4 x L z E 4 I E R Q X 2 N y b 3 N z d G F i b G U g K D I p L 0 N o Y W 5 n Z W Q g V H l w Z S 5 7 Q 2 9 s d W 1 u M y w y f S Z x d W 9 0 O y w m c X V v d D t T Z W N 0 a W 9 u M S 8 x O C B E U F 9 j c m 9 z c 3 R h Y m x l I C g y K S 9 D a G F u Z 2 V k I F R 5 c G U u e 0 N v b H V t b j Q s M 3 0 m c X V v d D s s J n F 1 b 3 Q 7 U 2 V j d G l v b j E v M T g g R F B f Y 3 J v c 3 N 0 Y W J s Z S A o M i k v Q 2 h h b m d l Z C B U e X B l L n t D b 2 x 1 b W 4 1 L D R 9 J n F 1 b 3 Q 7 L C Z x d W 9 0 O 1 N l Y 3 R p b 2 4 x L z E 4 I E R Q X 2 N y b 3 N z d G F i b G U g K D I p L 0 N o Y W 5 n Z W Q g V H l w Z S 5 7 Q 2 9 s d W 1 u N i w 1 f S Z x d W 9 0 O y w m c X V v d D t T Z W N 0 a W 9 u M S 8 x O C B E U F 9 j c m 9 z c 3 R h Y m x l I C g y K S 9 D a G F u Z 2 V k I F R 5 c G U u e 0 N v b H V t b j c s N n 0 m c X V v d D s s J n F 1 b 3 Q 7 U 2 V j d G l v b j E v M T g g R F B f Y 3 J v c 3 N 0 Y W J s Z S A o M i k v Q 2 h h b m d l Z C B U e X B l L n t D b 2 x 1 b W 4 4 L D d 9 J n F 1 b 3 Q 7 L C Z x d W 9 0 O 1 N l Y 3 R p b 2 4 x L z E 4 I E R Q X 2 N y b 3 N z d G F i b G U g K D I p L 0 N o Y W 5 n Z W Q g V H l w Z S 5 7 Q 2 9 s d W 1 u O S w 4 f S Z x d W 9 0 O y w m c X V v d D t T Z W N 0 a W 9 u M S 8 x O C B E U F 9 j c m 9 z c 3 R h Y m x l I C g y K S 9 D a G F u Z 2 V k I F R 5 c G U u e 0 N v b H V t b j E w L D l 9 J n F 1 b 3 Q 7 L C Z x d W 9 0 O 1 N l Y 3 R p b 2 4 x L z E 4 I E R Q X 2 N y b 3 N z d G F i b G U g K D I p L 0 N o Y W 5 n Z W Q g V H l w Z S 5 7 Q 2 9 s d W 1 u M T E s M T B 9 J n F 1 b 3 Q 7 L C Z x d W 9 0 O 1 N l Y 3 R p b 2 4 x L z E 4 I E R Q X 2 N y b 3 N z d G F i b G U g K D I p L 0 N o Y W 5 n Z W Q g V H l w Z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8 x O C B E U F 9 j c m 9 z c 3 R h Y m x l I C g y K S 9 D a G F u Z 2 V k I F R 5 c G U u e 0 N v b H V t b j E s M H 0 m c X V v d D s s J n F 1 b 3 Q 7 U 2 V j d G l v b j E v M T g g R F B f Y 3 J v c 3 N 0 Y W J s Z S A o M i k v Q 2 h h b m d l Z C B U e X B l L n t D b 2 x 1 b W 4 y L D F 9 J n F 1 b 3 Q 7 L C Z x d W 9 0 O 1 N l Y 3 R p b 2 4 x L z E 4 I E R Q X 2 N y b 3 N z d G F i b G U g K D I p L 0 N o Y W 5 n Z W Q g V H l w Z S 5 7 Q 2 9 s d W 1 u M y w y f S Z x d W 9 0 O y w m c X V v d D t T Z W N 0 a W 9 u M S 8 x O C B E U F 9 j c m 9 z c 3 R h Y m x l I C g y K S 9 D a G F u Z 2 V k I F R 5 c G U u e 0 N v b H V t b j Q s M 3 0 m c X V v d D s s J n F 1 b 3 Q 7 U 2 V j d G l v b j E v M T g g R F B f Y 3 J v c 3 N 0 Y W J s Z S A o M i k v Q 2 h h b m d l Z C B U e X B l L n t D b 2 x 1 b W 4 1 L D R 9 J n F 1 b 3 Q 7 L C Z x d W 9 0 O 1 N l Y 3 R p b 2 4 x L z E 4 I E R Q X 2 N y b 3 N z d G F i b G U g K D I p L 0 N o Y W 5 n Z W Q g V H l w Z S 5 7 Q 2 9 s d W 1 u N i w 1 f S Z x d W 9 0 O y w m c X V v d D t T Z W N 0 a W 9 u M S 8 x O C B E U F 9 j c m 9 z c 3 R h Y m x l I C g y K S 9 D a G F u Z 2 V k I F R 5 c G U u e 0 N v b H V t b j c s N n 0 m c X V v d D s s J n F 1 b 3 Q 7 U 2 V j d G l v b j E v M T g g R F B f Y 3 J v c 3 N 0 Y W J s Z S A o M i k v Q 2 h h b m d l Z C B U e X B l L n t D b 2 x 1 b W 4 4 L D d 9 J n F 1 b 3 Q 7 L C Z x d W 9 0 O 1 N l Y 3 R p b 2 4 x L z E 4 I E R Q X 2 N y b 3 N z d G F i b G U g K D I p L 0 N o Y W 5 n Z W Q g V H l w Z S 5 7 Q 2 9 s d W 1 u O S w 4 f S Z x d W 9 0 O y w m c X V v d D t T Z W N 0 a W 9 u M S 8 x O C B E U F 9 j c m 9 z c 3 R h Y m x l I C g y K S 9 D a G F u Z 2 V k I F R 5 c G U u e 0 N v b H V t b j E w L D l 9 J n F 1 b 3 Q 7 L C Z x d W 9 0 O 1 N l Y 3 R p b 2 4 x L z E 4 I E R Q X 2 N y b 3 N z d G F i b G U g K D I p L 0 N o Y W 5 n Z W Q g V H l w Z S 5 7 Q 2 9 s d W 1 u M T E s M T B 9 J n F 1 b 3 Q 7 L C Z x d W 9 0 O 1 N l Y 3 R p b 2 4 x L z E 4 I E R Q X 2 N y b 3 N z d G F i b G U g K D I p L 0 N o Y W 5 n Z W Q g V H l w Z S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O C U y M E R Q X 2 N y b 3 N z d G F i b G U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g l M j B E U F 9 j c m 9 z c 3 R h Y m x l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1 8 x O C U y M F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2 L T E 1 V D E 0 O j E 0 O j U x L j c 0 M z g 0 M T R a I i A v P j x F b n R y e S B U e X B l P S J G a W x s Q 2 9 s d W 1 u V H l w Z X M i I F Z h b H V l P S J z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N F Q 1 8 x O C B Q L 0 N o Y W 5 n Z W Q g V H l w Z S 5 7 Q 2 9 s d W 1 u M S w w f S Z x d W 9 0 O y w m c X V v d D t T Z W N 0 a W 9 u M S 9 U Q 0 V D X z E 4 I F A v Q 2 h h b m d l Z C B U e X B l L n t D b 2 x 1 b W 4 y L D F 9 J n F 1 b 3 Q 7 L C Z x d W 9 0 O 1 N l Y 3 R p b 2 4 x L 1 R D R U N f M T g g U C 9 D a G F u Z 2 V k I F R 5 c G U u e 0 N v b H V t b j M s M n 0 m c X V v d D s s J n F 1 b 3 Q 7 U 2 V j d G l v b j E v V E N F Q 1 8 x O C B Q L 0 N o Y W 5 n Z W Q g V H l w Z S 5 7 Q 2 9 s d W 1 u N C w z f S Z x d W 9 0 O y w m c X V v d D t T Z W N 0 a W 9 u M S 9 U Q 0 V D X z E 4 I F A v Q 2 h h b m d l Z C B U e X B l L n t D b 2 x 1 b W 4 1 L D R 9 J n F 1 b 3 Q 7 L C Z x d W 9 0 O 1 N l Y 3 R p b 2 4 x L 1 R D R U N f M T g g U C 9 D a G F u Z 2 V k I F R 5 c G U u e 0 N v b H V t b j Y s N X 0 m c X V v d D s s J n F 1 b 3 Q 7 U 2 V j d G l v b j E v V E N F Q 1 8 x O C B Q L 0 N o Y W 5 n Z W Q g V H l w Z S 5 7 Q 2 9 s d W 1 u N y w 2 f S Z x d W 9 0 O y w m c X V v d D t T Z W N 0 a W 9 u M S 9 U Q 0 V D X z E 4 I F A v Q 2 h h b m d l Z C B U e X B l L n t D b 2 x 1 b W 4 4 L D d 9 J n F 1 b 3 Q 7 L C Z x d W 9 0 O 1 N l Y 3 R p b 2 4 x L 1 R D R U N f M T g g U C 9 D a G F u Z 2 V k I F R 5 c G U u e 0 N v b H V t b j k s O H 0 m c X V v d D s s J n F 1 b 3 Q 7 U 2 V j d G l v b j E v V E N F Q 1 8 x O C B Q L 0 N o Y W 5 n Z W Q g V H l w Z S 5 7 Q 2 9 s d W 1 u M T A s O X 0 m c X V v d D s s J n F 1 b 3 Q 7 U 2 V j d G l v b j E v V E N F Q 1 8 x O C B Q L 0 N o Y W 5 n Z W Q g V H l w Z S 5 7 Q 2 9 s d W 1 u M T E s M T B 9 J n F 1 b 3 Q 7 L C Z x d W 9 0 O 1 N l Y 3 R p b 2 4 x L 1 R D R U N f M T g g U C 9 D a G F u Z 2 V k I F R 5 c G U u e 0 N v b H V t b j E y L D E x f S Z x d W 9 0 O y w m c X V v d D t T Z W N 0 a W 9 u M S 9 U Q 0 V D X z E 4 I F A v Q 2 h h b m d l Z C B U e X B l L n t D b 2 x 1 b W 4 x M y w x M n 0 m c X V v d D s s J n F 1 b 3 Q 7 U 2 V j d G l v b j E v V E N F Q 1 8 x O C B Q L 0 N o Y W 5 n Z W Q g V H l w Z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Q 0 V D X z E 4 I F A v Q 2 h h b m d l Z C B U e X B l L n t D b 2 x 1 b W 4 x L D B 9 J n F 1 b 3 Q 7 L C Z x d W 9 0 O 1 N l Y 3 R p b 2 4 x L 1 R D R U N f M T g g U C 9 D a G F u Z 2 V k I F R 5 c G U u e 0 N v b H V t b j I s M X 0 m c X V v d D s s J n F 1 b 3 Q 7 U 2 V j d G l v b j E v V E N F Q 1 8 x O C B Q L 0 N o Y W 5 n Z W Q g V H l w Z S 5 7 Q 2 9 s d W 1 u M y w y f S Z x d W 9 0 O y w m c X V v d D t T Z W N 0 a W 9 u M S 9 U Q 0 V D X z E 4 I F A v Q 2 h h b m d l Z C B U e X B l L n t D b 2 x 1 b W 4 0 L D N 9 J n F 1 b 3 Q 7 L C Z x d W 9 0 O 1 N l Y 3 R p b 2 4 x L 1 R D R U N f M T g g U C 9 D a G F u Z 2 V k I F R 5 c G U u e 0 N v b H V t b j U s N H 0 m c X V v d D s s J n F 1 b 3 Q 7 U 2 V j d G l v b j E v V E N F Q 1 8 x O C B Q L 0 N o Y W 5 n Z W Q g V H l w Z S 5 7 Q 2 9 s d W 1 u N i w 1 f S Z x d W 9 0 O y w m c X V v d D t T Z W N 0 a W 9 u M S 9 U Q 0 V D X z E 4 I F A v Q 2 h h b m d l Z C B U e X B l L n t D b 2 x 1 b W 4 3 L D Z 9 J n F 1 b 3 Q 7 L C Z x d W 9 0 O 1 N l Y 3 R p b 2 4 x L 1 R D R U N f M T g g U C 9 D a G F u Z 2 V k I F R 5 c G U u e 0 N v b H V t b j g s N 3 0 m c X V v d D s s J n F 1 b 3 Q 7 U 2 V j d G l v b j E v V E N F Q 1 8 x O C B Q L 0 N o Y W 5 n Z W Q g V H l w Z S 5 7 Q 2 9 s d W 1 u O S w 4 f S Z x d W 9 0 O y w m c X V v d D t T Z W N 0 a W 9 u M S 9 U Q 0 V D X z E 4 I F A v Q 2 h h b m d l Z C B U e X B l L n t D b 2 x 1 b W 4 x M C w 5 f S Z x d W 9 0 O y w m c X V v d D t T Z W N 0 a W 9 u M S 9 U Q 0 V D X z E 4 I F A v Q 2 h h b m d l Z C B U e X B l L n t D b 2 x 1 b W 4 x M S w x M H 0 m c X V v d D s s J n F 1 b 3 Q 7 U 2 V j d G l v b j E v V E N F Q 1 8 x O C B Q L 0 N o Y W 5 n Z W Q g V H l w Z S 5 7 Q 2 9 s d W 1 u M T I s M T F 9 J n F 1 b 3 Q 7 L C Z x d W 9 0 O 1 N l Y 3 R p b 2 4 x L 1 R D R U N f M T g g U C 9 D a G F u Z 2 V k I F R 5 c G U u e 0 N v b H V t b j E z L D E y f S Z x d W 9 0 O y w m c X V v d D t T Z W N 0 a W 9 u M S 9 U Q 0 V D X z E 4 I F A v Q 2 h h b m d l Z C B U e X B l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D R U N f M T g l M j B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N f M T g l M j B Q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1 8 x O F 9 T d W Z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z V D E 1 O j I x O j I x L j U 0 M D Y z N T V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N F Q 1 8 x O F 9 T d W Z p L 1 N v d X J j Z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Q 0 V D X z E 4 X 1 N 1 Z m k v U 2 9 1 c m N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Q 0 V D X z E 4 X 1 N 1 Z m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1 8 x O F 9 T d W Z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0 V D A 0 O j Q z O j E 2 L j c y N T U 4 M j J a I i A v P j x F b n R y e S B U e X B l P S J G a W x s Q 2 9 s d W 1 u V H l w Z X M i I F Z h b H V l P S J z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N F Q 1 8 x O F 9 T d W Z p I C g y K S 9 D a G F u Z 2 V k I F R 5 c G U u e 0 N v b H V t b j E s M H 0 m c X V v d D s s J n F 1 b 3 Q 7 U 2 V j d G l v b j E v V E N F Q 1 8 x O F 9 T d W Z p I C g y K S 9 D a G F u Z 2 V k I F R 5 c G U u e 0 N v b H V t b j I s M X 0 m c X V v d D s s J n F 1 b 3 Q 7 U 2 V j d G l v b j E v V E N F Q 1 8 x O F 9 T d W Z p I C g y K S 9 D a G F u Z 2 V k I F R 5 c G U u e 0 N v b H V t b j M s M n 0 m c X V v d D s s J n F 1 b 3 Q 7 U 2 V j d G l v b j E v V E N F Q 1 8 x O F 9 T d W Z p I C g y K S 9 D a G F u Z 2 V k I F R 5 c G U u e 0 N v b H V t b j Q s M 3 0 m c X V v d D s s J n F 1 b 3 Q 7 U 2 V j d G l v b j E v V E N F Q 1 8 x O F 9 T d W Z p I C g y K S 9 D a G F u Z 2 V k I F R 5 c G U u e 0 N v b H V t b j U s N H 0 m c X V v d D s s J n F 1 b 3 Q 7 U 2 V j d G l v b j E v V E N F Q 1 8 x O F 9 T d W Z p I C g y K S 9 D a G F u Z 2 V k I F R 5 c G U u e 0 N v b H V t b j Y s N X 0 m c X V v d D s s J n F 1 b 3 Q 7 U 2 V j d G l v b j E v V E N F Q 1 8 x O F 9 T d W Z p I C g y K S 9 D a G F u Z 2 V k I F R 5 c G U u e 0 N v b H V t b j c s N n 0 m c X V v d D s s J n F 1 b 3 Q 7 U 2 V j d G l v b j E v V E N F Q 1 8 x O F 9 T d W Z p I C g y K S 9 D a G F u Z 2 V k I F R 5 c G U u e 0 N v b H V t b j g s N 3 0 m c X V v d D s s J n F 1 b 3 Q 7 U 2 V j d G l v b j E v V E N F Q 1 8 x O F 9 T d W Z p I C g y K S 9 D a G F u Z 2 V k I F R 5 c G U u e 0 N v b H V t b j k s O H 0 m c X V v d D s s J n F 1 b 3 Q 7 U 2 V j d G l v b j E v V E N F Q 1 8 x O F 9 T d W Z p I C g y K S 9 D a G F u Z 2 V k I F R 5 c G U u e 0 N v b H V t b j E w L D l 9 J n F 1 b 3 Q 7 L C Z x d W 9 0 O 1 N l Y 3 R p b 2 4 x L 1 R D R U N f M T h f U 3 V m a S A o M i k v Q 2 h h b m d l Z C B U e X B l L n t D b 2 x 1 b W 4 x M S w x M H 0 m c X V v d D s s J n F 1 b 3 Q 7 U 2 V j d G l v b j E v V E N F Q 1 8 x O F 9 T d W Z p I C g y K S 9 D a G F u Z 2 V k I F R 5 c G U u e 0 N v b H V t b j E y L D E x f S Z x d W 9 0 O y w m c X V v d D t T Z W N 0 a W 9 u M S 9 U Q 0 V D X z E 4 X 1 N 1 Z m k g K D I p L 0 N o Y W 5 n Z W Q g V H l w Z S 5 7 Q 2 9 s d W 1 u M T M s M T J 9 J n F 1 b 3 Q 7 L C Z x d W 9 0 O 1 N l Y 3 R p b 2 4 x L 1 R D R U N f M T h f U 3 V m a S A o M i k v Q 2 h h b m d l Z C B U e X B l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D R U N f M T h f U 3 V m a S A o M i k v Q 2 h h b m d l Z C B U e X B l L n t D b 2 x 1 b W 4 x L D B 9 J n F 1 b 3 Q 7 L C Z x d W 9 0 O 1 N l Y 3 R p b 2 4 x L 1 R D R U N f M T h f U 3 V m a S A o M i k v Q 2 h h b m d l Z C B U e X B l L n t D b 2 x 1 b W 4 y L D F 9 J n F 1 b 3 Q 7 L C Z x d W 9 0 O 1 N l Y 3 R p b 2 4 x L 1 R D R U N f M T h f U 3 V m a S A o M i k v Q 2 h h b m d l Z C B U e X B l L n t D b 2 x 1 b W 4 z L D J 9 J n F 1 b 3 Q 7 L C Z x d W 9 0 O 1 N l Y 3 R p b 2 4 x L 1 R D R U N f M T h f U 3 V m a S A o M i k v Q 2 h h b m d l Z C B U e X B l L n t D b 2 x 1 b W 4 0 L D N 9 J n F 1 b 3 Q 7 L C Z x d W 9 0 O 1 N l Y 3 R p b 2 4 x L 1 R D R U N f M T h f U 3 V m a S A o M i k v Q 2 h h b m d l Z C B U e X B l L n t D b 2 x 1 b W 4 1 L D R 9 J n F 1 b 3 Q 7 L C Z x d W 9 0 O 1 N l Y 3 R p b 2 4 x L 1 R D R U N f M T h f U 3 V m a S A o M i k v Q 2 h h b m d l Z C B U e X B l L n t D b 2 x 1 b W 4 2 L D V 9 J n F 1 b 3 Q 7 L C Z x d W 9 0 O 1 N l Y 3 R p b 2 4 x L 1 R D R U N f M T h f U 3 V m a S A o M i k v Q 2 h h b m d l Z C B U e X B l L n t D b 2 x 1 b W 4 3 L D Z 9 J n F 1 b 3 Q 7 L C Z x d W 9 0 O 1 N l Y 3 R p b 2 4 x L 1 R D R U N f M T h f U 3 V m a S A o M i k v Q 2 h h b m d l Z C B U e X B l L n t D b 2 x 1 b W 4 4 L D d 9 J n F 1 b 3 Q 7 L C Z x d W 9 0 O 1 N l Y 3 R p b 2 4 x L 1 R D R U N f M T h f U 3 V m a S A o M i k v Q 2 h h b m d l Z C B U e X B l L n t D b 2 x 1 b W 4 5 L D h 9 J n F 1 b 3 Q 7 L C Z x d W 9 0 O 1 N l Y 3 R p b 2 4 x L 1 R D R U N f M T h f U 3 V m a S A o M i k v Q 2 h h b m d l Z C B U e X B l L n t D b 2 x 1 b W 4 x M C w 5 f S Z x d W 9 0 O y w m c X V v d D t T Z W N 0 a W 9 u M S 9 U Q 0 V D X z E 4 X 1 N 1 Z m k g K D I p L 0 N o Y W 5 n Z W Q g V H l w Z S 5 7 Q 2 9 s d W 1 u M T E s M T B 9 J n F 1 b 3 Q 7 L C Z x d W 9 0 O 1 N l Y 3 R p b 2 4 x L 1 R D R U N f M T h f U 3 V m a S A o M i k v Q 2 h h b m d l Z C B U e X B l L n t D b 2 x 1 b W 4 x M i w x M X 0 m c X V v d D s s J n F 1 b 3 Q 7 U 2 V j d G l v b j E v V E N F Q 1 8 x O F 9 T d W Z p I C g y K S 9 D a G F u Z 2 V k I F R 5 c G U u e 0 N v b H V t b j E z L D E y f S Z x d W 9 0 O y w m c X V v d D t T Z W N 0 a W 9 u M S 9 U Q 0 V D X z E 4 X 1 N 1 Z m k g K D I p L 0 N o Y W 5 n Z W Q g V H l w Z S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Q 0 V D X z E 4 X 1 N 1 Z m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1 8 x O F 9 T d W Z p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I n Z o + E p V 6 9 E j O 9 + O D w x 8 3 s A A A A A A g A A A A A A A 2 Y A A M A A A A A Q A A A A N 9 4 X c q q 4 3 P L 6 9 4 8 D k d U x R A A A A A A E g A A A o A A A A B A A A A B p J f y q K m Z 8 3 z y 9 / n X 4 + q n B U A A A A A 9 7 Y W z m s 5 F 3 6 5 w G q H k 6 e l E P 6 d t / 4 4 3 J M J p V r d j Y 6 v L G F R S q 7 2 B F 4 d D 4 W + W c r j j c K A 1 A 0 1 R q r F 2 l 3 7 + Y v r l l / o Q x b y o O k m S l C W F I i 3 1 3 Z 3 5 1 F A A A A I V B Y 8 D 7 + U b r Y v H + y K s 2 G o 6 t G e M G < / D a t a M a s h u p > 
</file>

<file path=customXml/itemProps1.xml><?xml version="1.0" encoding="utf-8"?>
<ds:datastoreItem xmlns:ds="http://schemas.openxmlformats.org/officeDocument/2006/customXml" ds:itemID="{DD516D86-365C-41BA-A6C8-6A356851AA3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 TCEC18 Engines</vt:lpstr>
      <vt:lpstr>2 TCEC18 tiers' x-tables</vt:lpstr>
      <vt:lpstr>3a T18.QL results</vt:lpstr>
      <vt:lpstr>3b T18 L3 results</vt:lpstr>
      <vt:lpstr>3c T18 L2 results</vt:lpstr>
      <vt:lpstr>3d T18 L1 results</vt:lpstr>
      <vt:lpstr>3e T18 PD results</vt:lpstr>
      <vt:lpstr>3f T18 Sufi results</vt:lpstr>
      <vt:lpstr>Game Coverage</vt:lpstr>
      <vt:lpstr>9 Shortest-longest</vt:lpstr>
      <vt:lpstr>10 S18 Generic Stats</vt:lpstr>
    </vt:vector>
  </TitlesOfParts>
  <Company>University of Reading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annette.haworth@ahweb.org.uk</cp:lastModifiedBy>
  <cp:lastPrinted>2020-01-16T15:02:52Z</cp:lastPrinted>
  <dcterms:created xsi:type="dcterms:W3CDTF">2017-10-20T08:26:00Z</dcterms:created>
  <dcterms:modified xsi:type="dcterms:W3CDTF">2020-11-17T16:38:07Z</dcterms:modified>
</cp:coreProperties>
</file>