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C:\My Documents\km\ICGA\TCEC\TCEC Cup 4\"/>
    </mc:Choice>
  </mc:AlternateContent>
  <xr:revisionPtr revIDLastSave="0" documentId="13_ncr:1_{6434FFFF-9998-47E9-B528-494651F407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 T'Cup4 results" sheetId="26" r:id="rId1"/>
    <sheet name="T'Cup 4 Shortest-longest" sheetId="2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0" i="26" l="1"/>
  <c r="N87" i="26" l="1"/>
  <c r="Q90" i="26" l="1"/>
  <c r="F90" i="26"/>
  <c r="Q87" i="26"/>
  <c r="F87" i="26"/>
  <c r="Q81" i="26"/>
  <c r="F81" i="26"/>
  <c r="Q79" i="26"/>
  <c r="F79" i="26"/>
  <c r="Q73" i="26"/>
  <c r="F73" i="26"/>
  <c r="Q71" i="26"/>
  <c r="F71" i="26"/>
  <c r="Q69" i="26"/>
  <c r="F69" i="26"/>
  <c r="Q67" i="26"/>
  <c r="F67" i="26"/>
  <c r="U66" i="26"/>
  <c r="Q61" i="26"/>
  <c r="F61" i="26"/>
  <c r="Q59" i="26"/>
  <c r="F59" i="26"/>
  <c r="Q57" i="26"/>
  <c r="F57" i="26"/>
  <c r="Q55" i="26"/>
  <c r="F55" i="26"/>
  <c r="Q53" i="26"/>
  <c r="N53" i="26"/>
  <c r="F53" i="26"/>
  <c r="Q51" i="26"/>
  <c r="F51" i="26"/>
  <c r="Q49" i="26"/>
  <c r="F49" i="26"/>
  <c r="Q47" i="26"/>
  <c r="F47" i="26"/>
  <c r="Q41" i="26"/>
  <c r="F41" i="26"/>
  <c r="Q39" i="26"/>
  <c r="F39" i="26"/>
  <c r="Q37" i="26"/>
  <c r="F37" i="26"/>
  <c r="Q35" i="26"/>
  <c r="F35" i="26"/>
  <c r="Q33" i="26"/>
  <c r="F33" i="26"/>
  <c r="Q31" i="26"/>
  <c r="F31" i="26"/>
  <c r="Q29" i="26"/>
  <c r="N29" i="26"/>
  <c r="F29" i="26"/>
  <c r="Q27" i="26"/>
  <c r="F27" i="26"/>
  <c r="Q25" i="26"/>
  <c r="F25" i="26"/>
  <c r="Q23" i="26"/>
  <c r="F23" i="26"/>
  <c r="Q21" i="26"/>
  <c r="F21" i="26"/>
  <c r="Q19" i="26"/>
  <c r="F19" i="26"/>
  <c r="Q17" i="26"/>
  <c r="F17" i="26"/>
  <c r="Q15" i="26"/>
  <c r="F15" i="26"/>
  <c r="F13" i="26"/>
  <c r="Q11" i="26"/>
  <c r="F11" i="26"/>
  <c r="P7" i="26"/>
  <c r="G7" i="26"/>
</calcChain>
</file>

<file path=xl/sharedStrings.xml><?xml version="1.0" encoding="utf-8"?>
<sst xmlns="http://schemas.openxmlformats.org/spreadsheetml/2006/main" count="515" uniqueCount="203">
  <si>
    <t>#</t>
  </si>
  <si>
    <t>Game</t>
  </si>
  <si>
    <t>—</t>
  </si>
  <si>
    <t>1-0</t>
  </si>
  <si>
    <t>0-1</t>
  </si>
  <si>
    <t>Te</t>
  </si>
  <si>
    <t>Va</t>
  </si>
  <si>
    <t>Wa</t>
  </si>
  <si>
    <t>Ar</t>
  </si>
  <si>
    <t>Ne</t>
  </si>
  <si>
    <t>Fr</t>
  </si>
  <si>
    <t>La</t>
  </si>
  <si>
    <t>An</t>
  </si>
  <si>
    <t>Fi</t>
  </si>
  <si>
    <t>Ch</t>
  </si>
  <si>
    <t>Gu</t>
  </si>
  <si>
    <t>Ni</t>
  </si>
  <si>
    <t>Jo</t>
  </si>
  <si>
    <t>Bo</t>
  </si>
  <si>
    <t>Pe</t>
  </si>
  <si>
    <t>Et</t>
  </si>
  <si>
    <t>P</t>
  </si>
  <si>
    <t>½-½</t>
  </si>
  <si>
    <t>Final</t>
  </si>
  <si>
    <t>St</t>
  </si>
  <si>
    <t>Ho</t>
  </si>
  <si>
    <t>Ko</t>
  </si>
  <si>
    <t>Gi</t>
  </si>
  <si>
    <t>Fz</t>
  </si>
  <si>
    <t>Cb</t>
  </si>
  <si>
    <t>ab</t>
  </si>
  <si>
    <t>Xi</t>
  </si>
  <si>
    <t>Lc</t>
  </si>
  <si>
    <t>Shortest</t>
  </si>
  <si>
    <t>Longest</t>
  </si>
  <si>
    <t>Seed</t>
  </si>
  <si>
    <t>Elo</t>
  </si>
  <si>
    <t>#mv</t>
  </si>
  <si>
    <t>new</t>
  </si>
  <si>
    <t>ü</t>
  </si>
  <si>
    <t>D</t>
  </si>
  <si>
    <t xml:space="preserve"> </t>
  </si>
  <si>
    <t>Round 1 Results</t>
  </si>
  <si>
    <t>Round 1 Pairings</t>
  </si>
  <si>
    <t>}</t>
  </si>
  <si>
    <t>%P</t>
  </si>
  <si>
    <t>E%P</t>
  </si>
  <si>
    <t>rf</t>
  </si>
  <si>
    <t>pi</t>
  </si>
  <si>
    <t>c22</t>
  </si>
  <si>
    <t>Km</t>
  </si>
  <si>
    <t>Round 2 Pairings</t>
  </si>
  <si>
    <t>Round 2 Results</t>
  </si>
  <si>
    <t>5/5</t>
  </si>
  <si>
    <t>Quarter-final Pairings</t>
  </si>
  <si>
    <t>Quarter-final Results</t>
  </si>
  <si>
    <t>Semi-final Pairings</t>
  </si>
  <si>
    <t>Semi-final Results</t>
  </si>
  <si>
    <t>QF</t>
  </si>
  <si>
    <t>St-Km</t>
  </si>
  <si>
    <t>SF</t>
  </si>
  <si>
    <t>Results</t>
  </si>
  <si>
    <t>Lc-Ko</t>
  </si>
  <si>
    <t>Ko-Lc</t>
  </si>
  <si>
    <t>Small Final &amp; Final Pairings</t>
  </si>
  <si>
    <t>AS</t>
  </si>
  <si>
    <t>Ru</t>
  </si>
  <si>
    <t>Sn</t>
  </si>
  <si>
    <t>+</t>
  </si>
  <si>
    <t>++</t>
  </si>
  <si>
    <t>+++</t>
  </si>
  <si>
    <t>=</t>
  </si>
  <si>
    <t>Jonny 8.1</t>
  </si>
  <si>
    <t>'new'</t>
  </si>
  <si>
    <t>Andscacs 0.95123</t>
  </si>
  <si>
    <t>Texel 1.08a13</t>
  </si>
  <si>
    <t>1/1</t>
  </si>
  <si>
    <t>Ho-AS</t>
  </si>
  <si>
    <t>AS-Ho</t>
  </si>
  <si>
    <t>7/7</t>
  </si>
  <si>
    <t>Lc-St</t>
  </si>
  <si>
    <t>St-Lc</t>
  </si>
  <si>
    <t>for 3rd</t>
  </si>
  <si>
    <t>2/2</t>
  </si>
  <si>
    <t>8/8</t>
  </si>
  <si>
    <t>Overall</t>
  </si>
  <si>
    <t>Round</t>
  </si>
  <si>
    <t>LCZero v0.22.0-nT2</t>
  </si>
  <si>
    <t>Q</t>
  </si>
  <si>
    <t>ChessBrainVB 3.74</t>
  </si>
  <si>
    <t>ScorpioNN v3.0.3-n_maddex_INT8</t>
  </si>
  <si>
    <t>Ethereal 11.63</t>
  </si>
  <si>
    <t>Nemorino 5.24</t>
  </si>
  <si>
    <t>Komodo 2418.00</t>
  </si>
  <si>
    <t>Wasp 3.78</t>
  </si>
  <si>
    <t>Pedone 230719</t>
  </si>
  <si>
    <t>pirarucu 3.0.7</t>
  </si>
  <si>
    <t>Sv</t>
  </si>
  <si>
    <t>ChessBrainVB, 5½-4½:</t>
  </si>
  <si>
    <t>û</t>
  </si>
  <si>
    <t>Xiphos 0.5.6</t>
  </si>
  <si>
    <t>Fire 021819</t>
  </si>
  <si>
    <t>Stockfish 19100908</t>
  </si>
  <si>
    <t>chess22k 1.13</t>
  </si>
  <si>
    <t>par..</t>
  </si>
  <si>
    <t>++++</t>
  </si>
  <si>
    <t>Lg/D.</t>
  </si>
  <si>
    <r>
      <t>Leela Chess Zero, 5-2:</t>
    </r>
    <r>
      <rPr>
        <sz val="9"/>
        <color theme="1" tint="0.499984740745262"/>
        <rFont val="Times New Roman"/>
        <family val="1"/>
      </rPr>
      <t xml:space="preserve"> 1=1===1</t>
    </r>
  </si>
  <si>
    <r>
      <t>ScorpioNN, 5-0:</t>
    </r>
    <r>
      <rPr>
        <sz val="9"/>
        <color theme="1" tint="0.499984740745262"/>
        <rFont val="Times New Roman"/>
        <family val="1"/>
      </rPr>
      <t xml:space="preserve"> 11111</t>
    </r>
  </si>
  <si>
    <r>
      <t>Komodo, 4½-½:</t>
    </r>
    <r>
      <rPr>
        <sz val="9"/>
        <color theme="1" tint="0.499984740745262"/>
        <rFont val="Times New Roman"/>
        <family val="1"/>
      </rPr>
      <t xml:space="preserve"> 1=111</t>
    </r>
  </si>
  <si>
    <r>
      <t xml:space="preserve">Stoofvlees,  4½-2½: </t>
    </r>
    <r>
      <rPr>
        <sz val="9"/>
        <color theme="1" tint="0.499984740745262"/>
        <rFont val="Times New Roman"/>
        <family val="1"/>
      </rPr>
      <t>01=1=1=</t>
    </r>
  </si>
  <si>
    <r>
      <t xml:space="preserve">Xiphos, 4½-3½: </t>
    </r>
    <r>
      <rPr>
        <sz val="9"/>
        <color theme="1" tint="0.499984740745262"/>
        <rFont val="Times New Roman"/>
        <family val="1"/>
      </rPr>
      <t>1=======</t>
    </r>
  </si>
  <si>
    <r>
      <t xml:space="preserve">Stockfish, 5-0: </t>
    </r>
    <r>
      <rPr>
        <sz val="9"/>
        <color theme="1" tint="0.499984740745262"/>
        <rFont val="Times New Roman"/>
        <family val="1"/>
      </rPr>
      <t>11111</t>
    </r>
  </si>
  <si>
    <r>
      <t xml:space="preserve">rofChade, 4½-2½: </t>
    </r>
    <r>
      <rPr>
        <sz val="9"/>
        <color theme="1" tint="0.499984740745262"/>
        <rFont val="Times New Roman"/>
        <family val="1"/>
      </rPr>
      <t>===11==</t>
    </r>
  </si>
  <si>
    <r>
      <t>KomodoMCTS, 5-2:</t>
    </r>
    <r>
      <rPr>
        <sz val="9"/>
        <color theme="1" tint="0.499984740745262"/>
        <rFont val="Times New Roman"/>
        <family val="1"/>
      </rPr>
      <t>==1==11</t>
    </r>
  </si>
  <si>
    <t>Ginkgo S13</t>
  </si>
  <si>
    <t>rofChade 2.204</t>
  </si>
  <si>
    <t>KomodoMCTS 2418.00</t>
  </si>
  <si>
    <t>Vajolet2 2.7</t>
  </si>
  <si>
    <t>Laser 230319</t>
  </si>
  <si>
    <t>Fritz 16.10</t>
  </si>
  <si>
    <t>Nirvana 2.4</t>
  </si>
  <si>
    <t>Fizbo 2</t>
  </si>
  <si>
    <t xml:space="preserve"> Arasan TCEC_CUP4</t>
  </si>
  <si>
    <r>
      <t xml:space="preserve">Houdini, 5-0: </t>
    </r>
    <r>
      <rPr>
        <sz val="9"/>
        <color theme="1" tint="0.499984740745262"/>
        <rFont val="Times New Roman"/>
        <family val="1"/>
      </rPr>
      <t>11111</t>
    </r>
  </si>
  <si>
    <t xml:space="preserve">AllieStein v0.5_c328142-n11 </t>
  </si>
  <si>
    <r>
      <t xml:space="preserve">AllieStein, 5-0: </t>
    </r>
    <r>
      <rPr>
        <sz val="9"/>
        <color theme="1" tint="0.499984740745262"/>
        <rFont val="Times New Roman"/>
        <family val="1"/>
      </rPr>
      <t>11111</t>
    </r>
  </si>
  <si>
    <t>Houdini 6.03</t>
  </si>
  <si>
    <t>Gull 3</t>
  </si>
  <si>
    <t>Chiron TCEC16</t>
  </si>
  <si>
    <t>Booot 6.3.1</t>
  </si>
  <si>
    <r>
      <t xml:space="preserve">Arasan, 4½-2½: </t>
    </r>
    <r>
      <rPr>
        <sz val="9"/>
        <color theme="1" tint="0.499984740745262"/>
        <rFont val="Times New Roman"/>
        <family val="1"/>
      </rPr>
      <t>===11==</t>
    </r>
  </si>
  <si>
    <t>ro</t>
  </si>
  <si>
    <r>
      <t xml:space="preserve">Chiron , 4½-3½: </t>
    </r>
    <r>
      <rPr>
        <sz val="9"/>
        <color theme="1" tint="0.499984740745262"/>
        <rFont val="Times New Roman"/>
        <family val="1"/>
      </rPr>
      <t>====1===</t>
    </r>
  </si>
  <si>
    <t>-</t>
  </si>
  <si>
    <t>RubiChess 1.6*</t>
  </si>
  <si>
    <r>
      <rPr>
        <sz val="7"/>
        <color theme="1"/>
        <rFont val="Calibri"/>
        <family val="2"/>
      </rPr>
      <t>–</t>
    </r>
    <r>
      <rPr>
        <sz val="4"/>
        <color theme="1"/>
        <rFont val="Calibri"/>
        <family val="2"/>
      </rPr>
      <t xml:space="preserve"> </t>
    </r>
    <r>
      <rPr>
        <sz val="7"/>
        <color theme="1"/>
        <rFont val="Calibri"/>
        <family val="2"/>
      </rPr>
      <t>– –</t>
    </r>
  </si>
  <si>
    <r>
      <t xml:space="preserve">Andscacs, 4½-1½: </t>
    </r>
    <r>
      <rPr>
        <sz val="9"/>
        <color theme="1" tint="0.499984740745262"/>
        <rFont val="Times New Roman"/>
        <family val="1"/>
      </rPr>
      <t>11===1</t>
    </r>
  </si>
  <si>
    <r>
      <t xml:space="preserve">Laser, 4½-½: </t>
    </r>
    <r>
      <rPr>
        <sz val="9"/>
        <color theme="1" tint="0.499984740745262"/>
        <rFont val="Times New Roman"/>
        <family val="1"/>
      </rPr>
      <t>11=11</t>
    </r>
  </si>
  <si>
    <r>
      <t xml:space="preserve">Leela Chess Zero, 4½-1½: </t>
    </r>
    <r>
      <rPr>
        <sz val="9"/>
        <color theme="1" tint="0.499984740745262"/>
        <rFont val="Times New Roman"/>
        <family val="1"/>
      </rPr>
      <t>==111=</t>
    </r>
  </si>
  <si>
    <r>
      <t xml:space="preserve">Komodo, 5-1: </t>
    </r>
    <r>
      <rPr>
        <sz val="9"/>
        <color theme="1" tint="0.499984740745262"/>
        <rFont val="Times New Roman"/>
        <family val="1"/>
      </rPr>
      <t>11==11</t>
    </r>
  </si>
  <si>
    <r>
      <t xml:space="preserve">ScorpioNN, 5½-4½: </t>
    </r>
    <r>
      <rPr>
        <sz val="9"/>
        <color theme="1" tint="0.499984740745262"/>
        <rFont val="Times New Roman"/>
        <family val="1"/>
      </rPr>
      <t>===10===; 1=</t>
    </r>
  </si>
  <si>
    <r>
      <t xml:space="preserve">Xiphos, 4½-2½: </t>
    </r>
    <r>
      <rPr>
        <sz val="9"/>
        <color theme="1" tint="0.499984740745262"/>
        <rFont val="Times New Roman"/>
        <family val="1"/>
      </rPr>
      <t>==1==1=</t>
    </r>
  </si>
  <si>
    <r>
      <t xml:space="preserve">Stockfish, 5-1: </t>
    </r>
    <r>
      <rPr>
        <sz val="9"/>
        <color theme="1" tint="0.499984740745262"/>
        <rFont val="Times New Roman"/>
        <family val="1"/>
      </rPr>
      <t>1=1=11</t>
    </r>
  </si>
  <si>
    <r>
      <t xml:space="preserve">Ethereal, 5-1: </t>
    </r>
    <r>
      <rPr>
        <sz val="9"/>
        <color theme="1" tint="0.499984740745262"/>
        <rFont val="Times New Roman"/>
        <family val="1"/>
      </rPr>
      <t>11=1=1</t>
    </r>
  </si>
  <si>
    <t>'++'</t>
  </si>
  <si>
    <t>=01001=1, 1=</t>
  </si>
  <si>
    <t>KomodoMCTS, 12½-11½:</t>
  </si>
  <si>
    <t>– – –</t>
  </si>
  <si>
    <t>#g</t>
  </si>
  <si>
    <t>StoofVlees II a12</t>
  </si>
  <si>
    <r>
      <t xml:space="preserve">AllieStein, 4½-1½: </t>
    </r>
    <r>
      <rPr>
        <sz val="9"/>
        <color theme="1" tint="0.499984740745262"/>
        <rFont val="Times New Roman"/>
        <family val="1"/>
      </rPr>
      <t>==111=</t>
    </r>
  </si>
  <si>
    <t>=(x8), =(x14)=1</t>
  </si>
  <si>
    <r>
      <t xml:space="preserve">Houdini, 4½-1½: </t>
    </r>
    <r>
      <rPr>
        <sz val="9"/>
        <color theme="1" tint="0.499984740745262"/>
        <rFont val="Times New Roman"/>
        <family val="1"/>
      </rPr>
      <t>=1=11=</t>
    </r>
  </si>
  <si>
    <r>
      <t xml:space="preserve">Komodo, 5-2: </t>
    </r>
    <r>
      <rPr>
        <sz val="9"/>
        <color theme="1" tint="0.499984740745262"/>
        <rFont val="Times New Roman"/>
        <family val="1"/>
      </rPr>
      <t>1===1=1</t>
    </r>
  </si>
  <si>
    <r>
      <t xml:space="preserve">Stockfish, 4½-1½: </t>
    </r>
    <r>
      <rPr>
        <sz val="9"/>
        <color theme="1" tint="0.499984740745262"/>
        <rFont val="Times New Roman"/>
        <family val="1"/>
      </rPr>
      <t>1=1=1=</t>
    </r>
  </si>
  <si>
    <t>AllieStein, 10½-9½:</t>
  </si>
  <si>
    <t>===1===0, =(x10)=1</t>
  </si>
  <si>
    <r>
      <t xml:space="preserve">LCZero, 4½-3½: </t>
    </r>
    <r>
      <rPr>
        <sz val="9"/>
        <color theme="1" tint="0.499984740745262"/>
        <rFont val="Times New Roman"/>
        <family val="1"/>
      </rPr>
      <t>====101=</t>
    </r>
  </si>
  <si>
    <r>
      <t xml:space="preserve">Stockfish, 5½-4½: </t>
    </r>
    <r>
      <rPr>
        <sz val="9"/>
        <color theme="1" tint="0.499984740745262"/>
        <rFont val="Times New Roman"/>
        <family val="1"/>
      </rPr>
      <t>=(x8),1=</t>
    </r>
  </si>
  <si>
    <r>
      <t xml:space="preserve">Stockfish, 4½-3½: </t>
    </r>
    <r>
      <rPr>
        <sz val="9"/>
        <color theme="1" tint="0.499984740745262"/>
        <rFont val="Times New Roman"/>
        <family val="1"/>
      </rPr>
      <t>=======1</t>
    </r>
  </si>
  <si>
    <r>
      <t xml:space="preserve">LCZero, 4½-1½: </t>
    </r>
    <r>
      <rPr>
        <sz val="9"/>
        <color theme="1" tint="0.499984740745262"/>
        <rFont val="Times New Roman"/>
        <family val="1"/>
      </rPr>
      <t>1=11==</t>
    </r>
  </si>
  <si>
    <r>
      <t xml:space="preserve">AllieStein, 4½-3½: </t>
    </r>
    <r>
      <rPr>
        <sz val="9"/>
        <color theme="1" tint="0.499984740745262"/>
        <rFont val="Times New Roman"/>
        <family val="1"/>
      </rPr>
      <t>=1======</t>
    </r>
  </si>
  <si>
    <t>Ru-Sv</t>
  </si>
  <si>
    <t>Sn-Te</t>
  </si>
  <si>
    <t>22/5</t>
  </si>
  <si>
    <t>40/1</t>
  </si>
  <si>
    <t>68/2</t>
  </si>
  <si>
    <t>Va-Km</t>
  </si>
  <si>
    <t>6/6</t>
  </si>
  <si>
    <t>Pi-Lc</t>
  </si>
  <si>
    <t>56/2</t>
  </si>
  <si>
    <t>c22-St</t>
  </si>
  <si>
    <t>13/6</t>
  </si>
  <si>
    <t>Jo-Cb</t>
  </si>
  <si>
    <t>Lc-Cb</t>
  </si>
  <si>
    <t>64/5</t>
  </si>
  <si>
    <t>AS-Ar</t>
  </si>
  <si>
    <t>Cb-Lc</t>
  </si>
  <si>
    <t>65/6</t>
  </si>
  <si>
    <t>Ar-AS</t>
  </si>
  <si>
    <t>25/3</t>
  </si>
  <si>
    <t>Sv-Xi</t>
  </si>
  <si>
    <t>11/5</t>
  </si>
  <si>
    <t>Sn-Et</t>
  </si>
  <si>
    <t>27/8</t>
  </si>
  <si>
    <t>14/1</t>
  </si>
  <si>
    <t>28/9</t>
  </si>
  <si>
    <t>39/20</t>
  </si>
  <si>
    <t>23/4</t>
  </si>
  <si>
    <t>Km-St</t>
  </si>
  <si>
    <t>19/6</t>
  </si>
  <si>
    <t>AS-Ko</t>
  </si>
  <si>
    <t>3/3</t>
  </si>
  <si>
    <t>QF, 28</t>
  </si>
  <si>
    <t>Komodo 2418.00*</t>
  </si>
  <si>
    <t>TCEC Cup 4: Shortest/longest games</t>
  </si>
  <si>
    <t>1; 40</t>
  </si>
  <si>
    <t>1; 22</t>
  </si>
  <si>
    <t>2; 2</t>
  </si>
  <si>
    <t>1; 56</t>
  </si>
  <si>
    <t>1; 13</t>
  </si>
  <si>
    <t>TCEC Cup 4: the 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</si>
</sst>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0.000"/>
    <numFmt numFmtId="167" formatCode="00.00"/>
  </numFmts>
  <fonts count="2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Symbol"/>
      <family val="1"/>
      <charset val="2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Wingdings"/>
      <charset val="2"/>
    </font>
    <font>
      <sz val="9"/>
      <color theme="1"/>
      <name val="Calibri"/>
      <family val="2"/>
    </font>
    <font>
      <sz val="16"/>
      <color theme="1"/>
      <name val="Times New Roman"/>
      <family val="1"/>
    </font>
    <font>
      <b/>
      <sz val="16"/>
      <color theme="1"/>
      <name val="Symbol"/>
      <family val="1"/>
      <charset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</font>
    <font>
      <sz val="4"/>
      <color theme="1"/>
      <name val="Calibri"/>
      <family val="2"/>
    </font>
    <font>
      <sz val="6"/>
      <color theme="1" tint="0.34998626667073579"/>
      <name val="Wingdings"/>
      <charset val="2"/>
    </font>
    <font>
      <sz val="9"/>
      <color theme="1" tint="0.499984740745262"/>
      <name val="Times New Roman"/>
      <family val="1"/>
    </font>
    <font>
      <b/>
      <sz val="14"/>
      <color theme="1"/>
      <name val="Calibri"/>
      <family val="2"/>
      <scheme val="minor"/>
    </font>
    <font>
      <sz val="6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14" fillId="0" borderId="0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0" fontId="19" fillId="0" borderId="2" xfId="0" quotePrefix="1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67" fontId="12" fillId="2" borderId="0" xfId="0" applyNumberFormat="1" applyFont="1" applyFill="1" applyBorder="1" applyAlignment="1">
      <alignment horizontal="center" vertical="center"/>
    </xf>
    <xf numFmtId="167" fontId="12" fillId="2" borderId="1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" fontId="2" fillId="0" borderId="2" xfId="0" quotePrefix="1" applyNumberFormat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" vertical="center"/>
    </xf>
    <xf numFmtId="1" fontId="2" fillId="0" borderId="20" xfId="0" quotePrefix="1" applyNumberFormat="1" applyFont="1" applyBorder="1" applyAlignment="1">
      <alignment horizontal="center" vertical="center"/>
    </xf>
    <xf numFmtId="1" fontId="2" fillId="0" borderId="30" xfId="0" quotePrefix="1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" fontId="2" fillId="0" borderId="7" xfId="0" quotePrefix="1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" fontId="2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67" fontId="2" fillId="0" borderId="2" xfId="0" quotePrefix="1" applyNumberFormat="1" applyFon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9" xfId="0" applyNumberFormat="1" applyFont="1" applyBorder="1" applyAlignment="1">
      <alignment horizontal="center" vertical="center"/>
    </xf>
    <xf numFmtId="2" fontId="15" fillId="0" borderId="2" xfId="0" quotePrefix="1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textRotation="90"/>
    </xf>
    <xf numFmtId="164" fontId="1" fillId="0" borderId="3" xfId="0" applyNumberFormat="1" applyFont="1" applyBorder="1" applyAlignment="1">
      <alignment horizontal="center" vertical="center" textRotation="90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quotePrefix="1" applyNumberFormat="1" applyFont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7" fontId="2" fillId="0" borderId="3" xfId="0" quotePrefix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165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0" fontId="15" fillId="0" borderId="1" xfId="0" quotePrefix="1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1" xfId="0" quotePrefix="1" applyNumberFormat="1" applyFont="1" applyBorder="1" applyAlignment="1">
      <alignment horizontal="center" vertical="center"/>
    </xf>
    <xf numFmtId="2" fontId="15" fillId="0" borderId="2" xfId="0" quotePrefix="1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2" fillId="0" borderId="7" xfId="0" quotePrefix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zoomScale="170" zoomScaleNormal="170" workbookViewId="0">
      <pane ySplit="8" topLeftCell="A34" activePane="bottomLeft" state="frozen"/>
      <selection pane="bottomLeft" activeCell="A2" sqref="A2"/>
    </sheetView>
  </sheetViews>
  <sheetFormatPr defaultRowHeight="20.25" x14ac:dyDescent="0.25"/>
  <cols>
    <col min="1" max="1" width="1.7109375" style="7" customWidth="1"/>
    <col min="2" max="2" width="3.7109375" style="6" customWidth="1"/>
    <col min="3" max="3" width="1.7109375" style="6" hidden="1" customWidth="1"/>
    <col min="4" max="4" width="2.7109375" style="8" customWidth="1"/>
    <col min="5" max="5" width="2.28515625" style="6" customWidth="1"/>
    <col min="6" max="6" width="4.28515625" style="14" customWidth="1"/>
    <col min="7" max="7" width="4.28515625" style="21" hidden="1" customWidth="1"/>
    <col min="8" max="8" width="4.28515625" style="6" customWidth="1"/>
    <col min="9" max="9" width="4.28515625" style="6" hidden="1" customWidth="1"/>
    <col min="10" max="10" width="2.28515625" style="6" customWidth="1"/>
    <col min="11" max="11" width="2.7109375" style="8" customWidth="1"/>
    <col min="12" max="12" width="26.7109375" style="6" customWidth="1"/>
    <col min="13" max="13" width="1.7109375" style="50" customWidth="1"/>
    <col min="14" max="14" width="4.7109375" style="51" customWidth="1"/>
    <col min="15" max="15" width="25.7109375" style="12" customWidth="1"/>
    <col min="16" max="16" width="2.7109375" style="19" customWidth="1"/>
    <col min="17" max="17" width="5.5703125" style="33" customWidth="1"/>
    <col min="18" max="18" width="4.28515625" style="21" customWidth="1"/>
    <col min="19" max="19" width="4.7109375" style="6" customWidth="1"/>
    <col min="20" max="16384" width="9.140625" style="7"/>
  </cols>
  <sheetData>
    <row r="1" spans="1:19" ht="17.100000000000001" customHeight="1" x14ac:dyDescent="0.25">
      <c r="A1" s="9" t="s">
        <v>202</v>
      </c>
    </row>
    <row r="2" spans="1:19" ht="11.1" customHeight="1" x14ac:dyDescent="0.25">
      <c r="O2" s="12" t="s">
        <v>41</v>
      </c>
    </row>
    <row r="3" spans="1:19" s="4" customFormat="1" ht="11.1" customHeight="1" x14ac:dyDescent="0.25">
      <c r="B3" s="3"/>
      <c r="C3" s="3"/>
      <c r="D3" s="2"/>
      <c r="E3" s="3"/>
      <c r="F3" s="15"/>
      <c r="G3" s="22"/>
      <c r="H3" s="3"/>
      <c r="I3" s="3"/>
      <c r="J3" s="3"/>
      <c r="K3" s="2"/>
      <c r="L3" s="5"/>
      <c r="M3" s="50"/>
      <c r="N3" s="51"/>
      <c r="O3" s="16"/>
      <c r="P3" s="55"/>
      <c r="Q3" s="34"/>
      <c r="R3" s="22"/>
      <c r="S3" s="3"/>
    </row>
    <row r="4" spans="1:19" ht="11.1" hidden="1" customHeight="1" x14ac:dyDescent="0.25">
      <c r="L4" s="3"/>
      <c r="O4" s="16"/>
      <c r="P4" s="55"/>
    </row>
    <row r="5" spans="1:19" ht="11.1" hidden="1" customHeight="1" x14ac:dyDescent="0.25">
      <c r="L5" s="5"/>
      <c r="O5" s="13"/>
      <c r="P5" s="24"/>
      <c r="Q5" s="35"/>
      <c r="R5" s="23"/>
    </row>
    <row r="6" spans="1:19" ht="11.1" hidden="1" customHeight="1" x14ac:dyDescent="0.25">
      <c r="L6" s="5"/>
      <c r="O6" s="13"/>
      <c r="P6" s="24"/>
      <c r="Q6" s="34"/>
      <c r="R6" s="22"/>
    </row>
    <row r="7" spans="1:19" ht="11.1" hidden="1" customHeight="1" x14ac:dyDescent="0.25">
      <c r="G7" s="24">
        <f>SUM(G11:G88)</f>
        <v>1835.3000000000002</v>
      </c>
      <c r="L7" s="5"/>
      <c r="P7" s="107">
        <f>SUM(P11:P99)</f>
        <v>247</v>
      </c>
      <c r="Q7" s="108"/>
      <c r="R7" s="24"/>
    </row>
    <row r="8" spans="1:19" ht="11.1" hidden="1" customHeight="1" x14ac:dyDescent="0.25"/>
    <row r="9" spans="1:19" s="10" customFormat="1" ht="12" customHeight="1" x14ac:dyDescent="0.25">
      <c r="B9" s="124" t="s">
        <v>30</v>
      </c>
      <c r="C9" s="45"/>
      <c r="D9" s="124" t="s">
        <v>0</v>
      </c>
      <c r="E9" s="126" t="s">
        <v>73</v>
      </c>
      <c r="F9" s="47" t="s">
        <v>36</v>
      </c>
      <c r="G9" s="133" t="s">
        <v>46</v>
      </c>
      <c r="H9" s="130" t="s">
        <v>36</v>
      </c>
      <c r="I9" s="47"/>
      <c r="J9" s="135" t="s">
        <v>106</v>
      </c>
      <c r="K9" s="120" t="s">
        <v>35</v>
      </c>
      <c r="L9" s="130" t="s">
        <v>43</v>
      </c>
      <c r="M9" s="147"/>
      <c r="N9" s="115" t="s">
        <v>46</v>
      </c>
      <c r="O9" s="130" t="s">
        <v>42</v>
      </c>
      <c r="P9" s="158" t="s">
        <v>149</v>
      </c>
      <c r="Q9" s="115" t="s">
        <v>45</v>
      </c>
      <c r="R9" s="133" t="s">
        <v>104</v>
      </c>
      <c r="S9" s="31"/>
    </row>
    <row r="10" spans="1:19" s="1" customFormat="1" ht="12" customHeight="1" x14ac:dyDescent="0.25">
      <c r="B10" s="125"/>
      <c r="C10" s="46"/>
      <c r="D10" s="125"/>
      <c r="E10" s="127"/>
      <c r="F10" s="20" t="s">
        <v>40</v>
      </c>
      <c r="G10" s="134"/>
      <c r="H10" s="125"/>
      <c r="I10" s="46"/>
      <c r="J10" s="127"/>
      <c r="K10" s="121"/>
      <c r="L10" s="125"/>
      <c r="M10" s="148"/>
      <c r="N10" s="116"/>
      <c r="O10" s="125"/>
      <c r="P10" s="159"/>
      <c r="Q10" s="116"/>
      <c r="R10" s="134"/>
      <c r="S10" s="30"/>
    </row>
    <row r="11" spans="1:19" s="4" customFormat="1" ht="12" customHeight="1" x14ac:dyDescent="0.25">
      <c r="B11" s="66" t="s">
        <v>32</v>
      </c>
      <c r="C11" s="66"/>
      <c r="D11" s="149">
        <v>1</v>
      </c>
      <c r="E11" s="68" t="s">
        <v>39</v>
      </c>
      <c r="F11" s="119">
        <f>H11-H12</f>
        <v>384</v>
      </c>
      <c r="G11" s="150">
        <v>92.1</v>
      </c>
      <c r="H11" s="66">
        <v>3901</v>
      </c>
      <c r="I11" s="66">
        <v>1</v>
      </c>
      <c r="J11" s="66" t="s">
        <v>21</v>
      </c>
      <c r="K11" s="69">
        <v>1</v>
      </c>
      <c r="L11" s="66" t="s">
        <v>87</v>
      </c>
      <c r="M11" s="128" t="s">
        <v>44</v>
      </c>
      <c r="N11" s="111">
        <v>90.12</v>
      </c>
      <c r="O11" s="156" t="s">
        <v>107</v>
      </c>
      <c r="P11" s="156">
        <v>7</v>
      </c>
      <c r="Q11" s="111">
        <f>500/P11</f>
        <v>71.428571428571431</v>
      </c>
      <c r="R11" s="170" t="s">
        <v>136</v>
      </c>
      <c r="S11" s="3"/>
    </row>
    <row r="12" spans="1:19" s="4" customFormat="1" ht="12" customHeight="1" x14ac:dyDescent="0.25">
      <c r="B12" s="57" t="s">
        <v>48</v>
      </c>
      <c r="C12" s="57"/>
      <c r="D12" s="122"/>
      <c r="E12" s="42" t="s">
        <v>99</v>
      </c>
      <c r="F12" s="109"/>
      <c r="G12" s="151"/>
      <c r="H12" s="56">
        <v>3517</v>
      </c>
      <c r="I12" s="56">
        <v>1</v>
      </c>
      <c r="J12" s="11" t="s">
        <v>88</v>
      </c>
      <c r="K12" s="57">
        <v>32</v>
      </c>
      <c r="L12" s="56" t="s">
        <v>96</v>
      </c>
      <c r="M12" s="129"/>
      <c r="N12" s="112"/>
      <c r="O12" s="157"/>
      <c r="P12" s="157"/>
      <c r="Q12" s="112"/>
      <c r="R12" s="169"/>
      <c r="S12" s="3"/>
    </row>
    <row r="13" spans="1:19" s="4" customFormat="1" ht="12" customHeight="1" x14ac:dyDescent="0.25">
      <c r="B13" s="57" t="s">
        <v>29</v>
      </c>
      <c r="C13" s="56"/>
      <c r="D13" s="122">
        <v>2</v>
      </c>
      <c r="E13" s="42" t="s">
        <v>99</v>
      </c>
      <c r="F13" s="109">
        <f>H13-H14</f>
        <v>38</v>
      </c>
      <c r="G13" s="151">
        <v>47.3</v>
      </c>
      <c r="H13" s="56">
        <v>3660</v>
      </c>
      <c r="I13" s="56">
        <v>1</v>
      </c>
      <c r="J13" s="56">
        <v>1</v>
      </c>
      <c r="K13" s="57">
        <v>16</v>
      </c>
      <c r="L13" s="56" t="s">
        <v>89</v>
      </c>
      <c r="M13" s="129" t="s">
        <v>44</v>
      </c>
      <c r="N13" s="112">
        <v>55.45</v>
      </c>
      <c r="O13" s="56" t="s">
        <v>98</v>
      </c>
      <c r="P13" s="109">
        <v>10</v>
      </c>
      <c r="Q13" s="112">
        <v>55</v>
      </c>
      <c r="R13" s="117" t="s">
        <v>71</v>
      </c>
      <c r="S13" s="3"/>
    </row>
    <row r="14" spans="1:19" s="4" customFormat="1" ht="12" customHeight="1" x14ac:dyDescent="0.25">
      <c r="B14" s="57" t="s">
        <v>17</v>
      </c>
      <c r="C14" s="57"/>
      <c r="D14" s="122"/>
      <c r="E14" s="42" t="s">
        <v>99</v>
      </c>
      <c r="F14" s="109"/>
      <c r="G14" s="151"/>
      <c r="H14" s="56">
        <v>3622</v>
      </c>
      <c r="I14" s="56">
        <v>1</v>
      </c>
      <c r="J14" s="56">
        <v>1</v>
      </c>
      <c r="K14" s="57">
        <v>17</v>
      </c>
      <c r="L14" s="56" t="s">
        <v>72</v>
      </c>
      <c r="M14" s="129"/>
      <c r="N14" s="112"/>
      <c r="O14" s="43" t="s">
        <v>146</v>
      </c>
      <c r="P14" s="109"/>
      <c r="Q14" s="112"/>
      <c r="R14" s="169"/>
      <c r="S14" s="3"/>
    </row>
    <row r="15" spans="1:19" s="4" customFormat="1" ht="12" customHeight="1" x14ac:dyDescent="0.25">
      <c r="B15" s="57" t="s">
        <v>67</v>
      </c>
      <c r="C15" s="56"/>
      <c r="D15" s="122">
        <v>3</v>
      </c>
      <c r="E15" s="17" t="s">
        <v>39</v>
      </c>
      <c r="F15" s="109">
        <f>H15-H16</f>
        <v>76</v>
      </c>
      <c r="G15" s="131">
        <v>72.8</v>
      </c>
      <c r="H15" s="56">
        <v>3707</v>
      </c>
      <c r="I15" s="56">
        <v>1</v>
      </c>
      <c r="J15" s="56">
        <v>1</v>
      </c>
      <c r="K15" s="57">
        <v>8</v>
      </c>
      <c r="L15" s="56" t="s">
        <v>90</v>
      </c>
      <c r="M15" s="129" t="s">
        <v>44</v>
      </c>
      <c r="N15" s="114">
        <v>60.77</v>
      </c>
      <c r="O15" s="109" t="s">
        <v>108</v>
      </c>
      <c r="P15" s="109">
        <v>5</v>
      </c>
      <c r="Q15" s="112">
        <f>500/P15</f>
        <v>100</v>
      </c>
      <c r="R15" s="117" t="s">
        <v>105</v>
      </c>
      <c r="S15" s="3"/>
    </row>
    <row r="16" spans="1:19" s="4" customFormat="1" ht="12" customHeight="1" x14ac:dyDescent="0.25">
      <c r="B16" s="57" t="s">
        <v>5</v>
      </c>
      <c r="C16" s="57"/>
      <c r="D16" s="122"/>
      <c r="E16" s="42" t="s">
        <v>99</v>
      </c>
      <c r="F16" s="109"/>
      <c r="G16" s="131"/>
      <c r="H16" s="56">
        <v>3631</v>
      </c>
      <c r="I16" s="56">
        <v>1</v>
      </c>
      <c r="J16" s="56">
        <v>2</v>
      </c>
      <c r="K16" s="57">
        <v>25</v>
      </c>
      <c r="L16" s="56" t="s">
        <v>75</v>
      </c>
      <c r="M16" s="129"/>
      <c r="N16" s="114"/>
      <c r="O16" s="109"/>
      <c r="P16" s="109"/>
      <c r="Q16" s="112"/>
      <c r="R16" s="169"/>
      <c r="S16" s="3"/>
    </row>
    <row r="17" spans="2:19" s="4" customFormat="1" ht="12" customHeight="1" x14ac:dyDescent="0.25">
      <c r="B17" s="57" t="s">
        <v>20</v>
      </c>
      <c r="C17" s="56"/>
      <c r="D17" s="122">
        <v>4</v>
      </c>
      <c r="E17" s="17" t="s">
        <v>39</v>
      </c>
      <c r="F17" s="109">
        <f>H17-H18</f>
        <v>119</v>
      </c>
      <c r="G17" s="131">
        <v>63.2</v>
      </c>
      <c r="H17" s="56">
        <v>3746</v>
      </c>
      <c r="I17" s="56">
        <v>1</v>
      </c>
      <c r="J17" s="56">
        <v>1</v>
      </c>
      <c r="K17" s="57">
        <v>9</v>
      </c>
      <c r="L17" s="56" t="s">
        <v>91</v>
      </c>
      <c r="M17" s="129" t="s">
        <v>44</v>
      </c>
      <c r="N17" s="114">
        <v>66.489999999999995</v>
      </c>
      <c r="O17" s="109" t="s">
        <v>144</v>
      </c>
      <c r="P17" s="109">
        <v>6</v>
      </c>
      <c r="Q17" s="112">
        <f>500/P17</f>
        <v>83.333333333333329</v>
      </c>
      <c r="R17" s="117" t="s">
        <v>145</v>
      </c>
      <c r="S17" s="3"/>
    </row>
    <row r="18" spans="2:19" s="4" customFormat="1" ht="12" customHeight="1" x14ac:dyDescent="0.25">
      <c r="B18" s="57" t="s">
        <v>9</v>
      </c>
      <c r="C18" s="57"/>
      <c r="D18" s="122"/>
      <c r="E18" s="17" t="s">
        <v>39</v>
      </c>
      <c r="F18" s="109"/>
      <c r="G18" s="131"/>
      <c r="H18" s="56">
        <v>3627</v>
      </c>
      <c r="I18" s="56">
        <v>1</v>
      </c>
      <c r="J18" s="56">
        <v>2</v>
      </c>
      <c r="K18" s="57">
        <v>24</v>
      </c>
      <c r="L18" s="56" t="s">
        <v>92</v>
      </c>
      <c r="M18" s="129"/>
      <c r="N18" s="114"/>
      <c r="O18" s="109"/>
      <c r="P18" s="109"/>
      <c r="Q18" s="112"/>
      <c r="R18" s="169"/>
      <c r="S18" s="3"/>
    </row>
    <row r="19" spans="2:19" s="4" customFormat="1" ht="12" customHeight="1" x14ac:dyDescent="0.25">
      <c r="B19" s="57" t="s">
        <v>26</v>
      </c>
      <c r="C19" s="56"/>
      <c r="D19" s="122">
        <v>5</v>
      </c>
      <c r="E19" s="17" t="s">
        <v>39</v>
      </c>
      <c r="F19" s="109">
        <f>H19-H20</f>
        <v>250</v>
      </c>
      <c r="G19" s="131">
        <v>87.7</v>
      </c>
      <c r="H19" s="56">
        <v>3824</v>
      </c>
      <c r="I19" s="56">
        <v>1</v>
      </c>
      <c r="J19" s="56" t="s">
        <v>21</v>
      </c>
      <c r="K19" s="57">
        <v>4</v>
      </c>
      <c r="L19" s="56" t="s">
        <v>93</v>
      </c>
      <c r="M19" s="129" t="s">
        <v>44</v>
      </c>
      <c r="N19" s="114">
        <v>80.83</v>
      </c>
      <c r="O19" s="109" t="s">
        <v>109</v>
      </c>
      <c r="P19" s="109">
        <v>5</v>
      </c>
      <c r="Q19" s="112">
        <f>450/P19</f>
        <v>90</v>
      </c>
      <c r="R19" s="117" t="s">
        <v>68</v>
      </c>
      <c r="S19" s="3"/>
    </row>
    <row r="20" spans="2:19" s="4" customFormat="1" ht="12" customHeight="1" x14ac:dyDescent="0.25">
      <c r="B20" s="57" t="s">
        <v>7</v>
      </c>
      <c r="C20" s="57"/>
      <c r="D20" s="122"/>
      <c r="E20" s="17" t="s">
        <v>39</v>
      </c>
      <c r="F20" s="109"/>
      <c r="G20" s="131"/>
      <c r="H20" s="56">
        <v>3574</v>
      </c>
      <c r="I20" s="56">
        <v>1</v>
      </c>
      <c r="J20" s="56" t="s">
        <v>88</v>
      </c>
      <c r="K20" s="57">
        <v>29</v>
      </c>
      <c r="L20" s="56" t="s">
        <v>94</v>
      </c>
      <c r="M20" s="129"/>
      <c r="N20" s="114"/>
      <c r="O20" s="109"/>
      <c r="P20" s="109"/>
      <c r="Q20" s="112"/>
      <c r="R20" s="169"/>
      <c r="S20" s="3"/>
    </row>
    <row r="21" spans="2:19" s="4" customFormat="1" ht="12" customHeight="1" x14ac:dyDescent="0.25">
      <c r="B21" s="57" t="s">
        <v>12</v>
      </c>
      <c r="C21" s="56"/>
      <c r="D21" s="122">
        <v>6</v>
      </c>
      <c r="E21" s="42" t="s">
        <v>99</v>
      </c>
      <c r="F21" s="109">
        <f>H21-H22</f>
        <v>72</v>
      </c>
      <c r="G21" s="131">
        <v>58.6</v>
      </c>
      <c r="H21" s="56">
        <v>3683</v>
      </c>
      <c r="I21" s="56">
        <v>1</v>
      </c>
      <c r="J21" s="56">
        <v>1</v>
      </c>
      <c r="K21" s="57">
        <v>13</v>
      </c>
      <c r="L21" s="56" t="s">
        <v>74</v>
      </c>
      <c r="M21" s="129" t="s">
        <v>44</v>
      </c>
      <c r="N21" s="114">
        <v>60.22</v>
      </c>
      <c r="O21" s="109" t="s">
        <v>137</v>
      </c>
      <c r="P21" s="109">
        <v>6</v>
      </c>
      <c r="Q21" s="112">
        <f>450/P21</f>
        <v>75</v>
      </c>
      <c r="R21" s="117" t="s">
        <v>69</v>
      </c>
      <c r="S21" s="3"/>
    </row>
    <row r="22" spans="2:19" s="4" customFormat="1" ht="12" customHeight="1" x14ac:dyDescent="0.25">
      <c r="B22" s="57" t="s">
        <v>19</v>
      </c>
      <c r="C22" s="57"/>
      <c r="D22" s="122"/>
      <c r="E22" s="42" t="s">
        <v>99</v>
      </c>
      <c r="F22" s="109"/>
      <c r="G22" s="131"/>
      <c r="H22" s="56">
        <v>3611</v>
      </c>
      <c r="I22" s="56">
        <v>1</v>
      </c>
      <c r="J22" s="56">
        <v>2</v>
      </c>
      <c r="K22" s="57">
        <v>20</v>
      </c>
      <c r="L22" s="56" t="s">
        <v>95</v>
      </c>
      <c r="M22" s="129"/>
      <c r="N22" s="114"/>
      <c r="O22" s="109"/>
      <c r="P22" s="109"/>
      <c r="Q22" s="112"/>
      <c r="R22" s="169"/>
      <c r="S22" s="3"/>
    </row>
    <row r="23" spans="2:19" s="4" customFormat="1" ht="12" customHeight="1" x14ac:dyDescent="0.25">
      <c r="B23" s="57" t="s">
        <v>97</v>
      </c>
      <c r="C23" s="56"/>
      <c r="D23" s="122">
        <v>7</v>
      </c>
      <c r="E23" s="17" t="s">
        <v>39</v>
      </c>
      <c r="F23" s="109">
        <f>H23-H24</f>
        <v>235</v>
      </c>
      <c r="G23" s="131">
        <v>86.3</v>
      </c>
      <c r="H23" s="56">
        <v>3785</v>
      </c>
      <c r="I23" s="56">
        <v>1</v>
      </c>
      <c r="J23" s="56" t="s">
        <v>21</v>
      </c>
      <c r="K23" s="57">
        <v>5</v>
      </c>
      <c r="L23" s="56" t="s">
        <v>150</v>
      </c>
      <c r="M23" s="129" t="s">
        <v>44</v>
      </c>
      <c r="N23" s="114">
        <v>79.459999999999994</v>
      </c>
      <c r="O23" s="109" t="s">
        <v>110</v>
      </c>
      <c r="P23" s="109">
        <v>7</v>
      </c>
      <c r="Q23" s="112">
        <f>450/P23</f>
        <v>64.285714285714292</v>
      </c>
      <c r="R23" s="171" t="s">
        <v>134</v>
      </c>
      <c r="S23" s="3"/>
    </row>
    <row r="24" spans="2:19" s="4" customFormat="1" ht="12" customHeight="1" x14ac:dyDescent="0.25">
      <c r="B24" s="57" t="s">
        <v>66</v>
      </c>
      <c r="C24" s="57"/>
      <c r="D24" s="122"/>
      <c r="E24" s="17" t="s">
        <v>39</v>
      </c>
      <c r="F24" s="109"/>
      <c r="G24" s="131"/>
      <c r="H24" s="56">
        <v>3550</v>
      </c>
      <c r="I24" s="56">
        <v>1</v>
      </c>
      <c r="J24" s="56">
        <v>2</v>
      </c>
      <c r="K24" s="57">
        <v>28</v>
      </c>
      <c r="L24" s="56" t="s">
        <v>135</v>
      </c>
      <c r="M24" s="129"/>
      <c r="N24" s="114"/>
      <c r="O24" s="109"/>
      <c r="P24" s="109"/>
      <c r="Q24" s="112"/>
      <c r="R24" s="172"/>
      <c r="S24" s="3"/>
    </row>
    <row r="25" spans="2:19" s="4" customFormat="1" ht="12" customHeight="1" x14ac:dyDescent="0.25">
      <c r="B25" s="57" t="s">
        <v>31</v>
      </c>
      <c r="C25" s="56"/>
      <c r="D25" s="122">
        <v>8</v>
      </c>
      <c r="E25" s="17" t="s">
        <v>39</v>
      </c>
      <c r="F25" s="109">
        <f>H25-H26</f>
        <v>6</v>
      </c>
      <c r="G25" s="131">
        <v>50.8</v>
      </c>
      <c r="H25" s="56">
        <v>3732</v>
      </c>
      <c r="I25" s="56">
        <v>1</v>
      </c>
      <c r="J25" s="56">
        <v>1</v>
      </c>
      <c r="K25" s="57">
        <v>12</v>
      </c>
      <c r="L25" s="56" t="s">
        <v>100</v>
      </c>
      <c r="M25" s="129" t="s">
        <v>44</v>
      </c>
      <c r="N25" s="114">
        <v>50.86</v>
      </c>
      <c r="O25" s="109" t="s">
        <v>111</v>
      </c>
      <c r="P25" s="109">
        <v>8</v>
      </c>
      <c r="Q25" s="112">
        <f>450/P25</f>
        <v>56.25</v>
      </c>
      <c r="R25" s="117" t="s">
        <v>68</v>
      </c>
      <c r="S25" s="3"/>
    </row>
    <row r="26" spans="2:19" s="4" customFormat="1" ht="12" customHeight="1" x14ac:dyDescent="0.25">
      <c r="B26" s="57" t="s">
        <v>13</v>
      </c>
      <c r="C26" s="57"/>
      <c r="D26" s="122"/>
      <c r="E26" s="17" t="s">
        <v>39</v>
      </c>
      <c r="F26" s="109"/>
      <c r="G26" s="131"/>
      <c r="H26" s="56">
        <v>3726</v>
      </c>
      <c r="I26" s="56">
        <v>1</v>
      </c>
      <c r="J26" s="56">
        <v>2</v>
      </c>
      <c r="K26" s="57">
        <v>21</v>
      </c>
      <c r="L26" s="56" t="s">
        <v>101</v>
      </c>
      <c r="M26" s="129"/>
      <c r="N26" s="114"/>
      <c r="O26" s="109"/>
      <c r="P26" s="109"/>
      <c r="Q26" s="112"/>
      <c r="R26" s="169"/>
      <c r="S26" s="3"/>
    </row>
    <row r="27" spans="2:19" s="4" customFormat="1" ht="12" customHeight="1" x14ac:dyDescent="0.25">
      <c r="B27" s="57" t="s">
        <v>24</v>
      </c>
      <c r="C27" s="56"/>
      <c r="D27" s="122">
        <v>9</v>
      </c>
      <c r="E27" s="17" t="s">
        <v>39</v>
      </c>
      <c r="F27" s="109">
        <f>H27-H28</f>
        <v>433</v>
      </c>
      <c r="G27" s="131">
        <v>97.4</v>
      </c>
      <c r="H27" s="56">
        <v>3896</v>
      </c>
      <c r="I27" s="56">
        <v>1</v>
      </c>
      <c r="J27" s="56" t="s">
        <v>21</v>
      </c>
      <c r="K27" s="57">
        <v>2</v>
      </c>
      <c r="L27" s="56" t="s">
        <v>102</v>
      </c>
      <c r="M27" s="129" t="s">
        <v>44</v>
      </c>
      <c r="N27" s="114">
        <v>93.52</v>
      </c>
      <c r="O27" s="109" t="s">
        <v>112</v>
      </c>
      <c r="P27" s="109">
        <v>5</v>
      </c>
      <c r="Q27" s="112">
        <f>500/P27</f>
        <v>100</v>
      </c>
      <c r="R27" s="117" t="s">
        <v>68</v>
      </c>
      <c r="S27" s="3"/>
    </row>
    <row r="28" spans="2:19" s="4" customFormat="1" ht="12" customHeight="1" x14ac:dyDescent="0.25">
      <c r="B28" s="57" t="s">
        <v>49</v>
      </c>
      <c r="C28" s="57"/>
      <c r="D28" s="122"/>
      <c r="E28" s="17" t="s">
        <v>39</v>
      </c>
      <c r="F28" s="109"/>
      <c r="G28" s="131"/>
      <c r="H28" s="56">
        <v>3463</v>
      </c>
      <c r="I28" s="56">
        <v>1</v>
      </c>
      <c r="J28" s="56" t="s">
        <v>88</v>
      </c>
      <c r="K28" s="57">
        <v>31</v>
      </c>
      <c r="L28" s="56" t="s">
        <v>103</v>
      </c>
      <c r="M28" s="129"/>
      <c r="N28" s="114"/>
      <c r="O28" s="109"/>
      <c r="P28" s="109"/>
      <c r="Q28" s="112"/>
      <c r="R28" s="169"/>
      <c r="S28" s="3"/>
    </row>
    <row r="29" spans="2:19" s="4" customFormat="1" ht="12" customHeight="1" x14ac:dyDescent="0.25">
      <c r="B29" s="57" t="s">
        <v>27</v>
      </c>
      <c r="C29" s="56"/>
      <c r="D29" s="122">
        <v>10</v>
      </c>
      <c r="E29" s="17" t="s">
        <v>39</v>
      </c>
      <c r="F29" s="109">
        <f>H29-H30</f>
        <v>26</v>
      </c>
      <c r="G29" s="131">
        <v>61.7</v>
      </c>
      <c r="H29" s="56">
        <v>3705</v>
      </c>
      <c r="I29" s="56">
        <v>1</v>
      </c>
      <c r="J29" s="56">
        <v>1</v>
      </c>
      <c r="K29" s="57">
        <v>15</v>
      </c>
      <c r="L29" s="56" t="s">
        <v>115</v>
      </c>
      <c r="M29" s="129" t="s">
        <v>44</v>
      </c>
      <c r="N29" s="114">
        <f>100-53.62</f>
        <v>46.38</v>
      </c>
      <c r="O29" s="109" t="s">
        <v>113</v>
      </c>
      <c r="P29" s="109">
        <v>7</v>
      </c>
      <c r="Q29" s="112">
        <f>450/P29</f>
        <v>64.285714285714292</v>
      </c>
      <c r="R29" s="117" t="s">
        <v>70</v>
      </c>
      <c r="S29" s="3"/>
    </row>
    <row r="30" spans="2:19" s="4" customFormat="1" ht="12" customHeight="1" x14ac:dyDescent="0.25">
      <c r="B30" s="57" t="s">
        <v>47</v>
      </c>
      <c r="C30" s="57"/>
      <c r="D30" s="122"/>
      <c r="E30" s="17" t="s">
        <v>39</v>
      </c>
      <c r="F30" s="109"/>
      <c r="G30" s="131"/>
      <c r="H30" s="56">
        <v>3679</v>
      </c>
      <c r="I30" s="56">
        <v>1</v>
      </c>
      <c r="J30" s="56">
        <v>1</v>
      </c>
      <c r="K30" s="57">
        <v>18</v>
      </c>
      <c r="L30" s="56" t="s">
        <v>116</v>
      </c>
      <c r="M30" s="129"/>
      <c r="N30" s="114"/>
      <c r="O30" s="109"/>
      <c r="P30" s="109"/>
      <c r="Q30" s="112"/>
      <c r="R30" s="169"/>
      <c r="S30" s="3"/>
    </row>
    <row r="31" spans="2:19" s="4" customFormat="1" ht="12" customHeight="1" x14ac:dyDescent="0.25">
      <c r="B31" s="57" t="s">
        <v>50</v>
      </c>
      <c r="C31" s="56"/>
      <c r="D31" s="122">
        <v>11</v>
      </c>
      <c r="E31" s="17" t="s">
        <v>39</v>
      </c>
      <c r="F31" s="109">
        <f>H31-H32</f>
        <v>169</v>
      </c>
      <c r="G31" s="131">
        <v>80.099999999999994</v>
      </c>
      <c r="H31" s="56">
        <v>3783</v>
      </c>
      <c r="I31" s="56">
        <v>1</v>
      </c>
      <c r="J31" s="56">
        <v>1</v>
      </c>
      <c r="K31" s="57">
        <v>7</v>
      </c>
      <c r="L31" s="56" t="s">
        <v>117</v>
      </c>
      <c r="M31" s="129" t="s">
        <v>44</v>
      </c>
      <c r="N31" s="114">
        <v>72.290000000000006</v>
      </c>
      <c r="O31" s="109" t="s">
        <v>114</v>
      </c>
      <c r="P31" s="109">
        <v>7</v>
      </c>
      <c r="Q31" s="112">
        <f>500/P31</f>
        <v>71.428571428571431</v>
      </c>
      <c r="R31" s="117" t="s">
        <v>71</v>
      </c>
      <c r="S31" s="3"/>
    </row>
    <row r="32" spans="2:19" s="4" customFormat="1" ht="12" customHeight="1" x14ac:dyDescent="0.25">
      <c r="B32" s="57" t="s">
        <v>6</v>
      </c>
      <c r="C32" s="57"/>
      <c r="D32" s="122"/>
      <c r="E32" s="42" t="s">
        <v>99</v>
      </c>
      <c r="F32" s="109"/>
      <c r="G32" s="131"/>
      <c r="H32" s="56">
        <v>3614</v>
      </c>
      <c r="I32" s="56">
        <v>1</v>
      </c>
      <c r="J32" s="56">
        <v>2</v>
      </c>
      <c r="K32" s="57">
        <v>26</v>
      </c>
      <c r="L32" s="56" t="s">
        <v>118</v>
      </c>
      <c r="M32" s="129"/>
      <c r="N32" s="114"/>
      <c r="O32" s="109"/>
      <c r="P32" s="109"/>
      <c r="Q32" s="112"/>
      <c r="R32" s="169"/>
      <c r="S32" s="3"/>
    </row>
    <row r="33" spans="1:19" s="4" customFormat="1" ht="12" customHeight="1" x14ac:dyDescent="0.25">
      <c r="B33" s="57" t="s">
        <v>11</v>
      </c>
      <c r="C33" s="56"/>
      <c r="D33" s="122">
        <v>12</v>
      </c>
      <c r="E33" s="42" t="s">
        <v>99</v>
      </c>
      <c r="F33" s="109">
        <f>H33-H34</f>
        <v>107</v>
      </c>
      <c r="G33" s="131">
        <v>54.5</v>
      </c>
      <c r="H33" s="56">
        <v>3718</v>
      </c>
      <c r="I33" s="56">
        <v>1</v>
      </c>
      <c r="J33" s="56">
        <v>1</v>
      </c>
      <c r="K33" s="57">
        <v>10</v>
      </c>
      <c r="L33" s="56" t="s">
        <v>119</v>
      </c>
      <c r="M33" s="129" t="s">
        <v>44</v>
      </c>
      <c r="N33" s="114">
        <v>64.599999999999994</v>
      </c>
      <c r="O33" s="109" t="s">
        <v>138</v>
      </c>
      <c r="P33" s="109">
        <v>5</v>
      </c>
      <c r="Q33" s="112">
        <f>450/P33</f>
        <v>90</v>
      </c>
      <c r="R33" s="117" t="s">
        <v>70</v>
      </c>
      <c r="S33" s="3"/>
    </row>
    <row r="34" spans="1:19" s="4" customFormat="1" ht="12" customHeight="1" x14ac:dyDescent="0.25">
      <c r="B34" s="57" t="s">
        <v>10</v>
      </c>
      <c r="C34" s="57"/>
      <c r="D34" s="122"/>
      <c r="E34" s="42" t="s">
        <v>99</v>
      </c>
      <c r="F34" s="109"/>
      <c r="G34" s="131"/>
      <c r="H34" s="56">
        <v>3611</v>
      </c>
      <c r="I34" s="56">
        <v>1</v>
      </c>
      <c r="J34" s="56">
        <v>2</v>
      </c>
      <c r="K34" s="57">
        <v>23</v>
      </c>
      <c r="L34" s="56" t="s">
        <v>120</v>
      </c>
      <c r="M34" s="129"/>
      <c r="N34" s="114"/>
      <c r="O34" s="109"/>
      <c r="P34" s="109"/>
      <c r="Q34" s="112"/>
      <c r="R34" s="169"/>
      <c r="S34" s="3"/>
    </row>
    <row r="35" spans="1:19" s="4" customFormat="1" ht="12" customHeight="1" x14ac:dyDescent="0.25">
      <c r="B35" s="57" t="s">
        <v>65</v>
      </c>
      <c r="C35" s="56"/>
      <c r="D35" s="122">
        <v>13</v>
      </c>
      <c r="E35" s="17" t="s">
        <v>39</v>
      </c>
      <c r="F35" s="109">
        <f>H35-H36</f>
        <v>347</v>
      </c>
      <c r="G35" s="131">
        <v>92.9</v>
      </c>
      <c r="H35" s="56">
        <v>3832</v>
      </c>
      <c r="I35" s="56">
        <v>1</v>
      </c>
      <c r="J35" s="56" t="s">
        <v>21</v>
      </c>
      <c r="K35" s="57">
        <v>3</v>
      </c>
      <c r="L35" s="56" t="s">
        <v>125</v>
      </c>
      <c r="M35" s="129" t="s">
        <v>44</v>
      </c>
      <c r="N35" s="114">
        <v>88.77</v>
      </c>
      <c r="O35" s="109" t="s">
        <v>126</v>
      </c>
      <c r="P35" s="109">
        <v>5</v>
      </c>
      <c r="Q35" s="112">
        <f>500/P35</f>
        <v>100</v>
      </c>
      <c r="R35" s="117" t="s">
        <v>68</v>
      </c>
      <c r="S35" s="3"/>
    </row>
    <row r="36" spans="1:19" s="4" customFormat="1" ht="12" customHeight="1" x14ac:dyDescent="0.25">
      <c r="B36" s="57" t="s">
        <v>16</v>
      </c>
      <c r="C36" s="57"/>
      <c r="D36" s="122"/>
      <c r="E36" s="42" t="s">
        <v>99</v>
      </c>
      <c r="F36" s="109"/>
      <c r="G36" s="131"/>
      <c r="H36" s="56">
        <v>3485</v>
      </c>
      <c r="I36" s="56">
        <v>1</v>
      </c>
      <c r="J36" s="56" t="s">
        <v>88</v>
      </c>
      <c r="K36" s="57">
        <v>30</v>
      </c>
      <c r="L36" s="56" t="s">
        <v>121</v>
      </c>
      <c r="M36" s="129"/>
      <c r="N36" s="114"/>
      <c r="O36" s="109"/>
      <c r="P36" s="109"/>
      <c r="Q36" s="112"/>
      <c r="R36" s="169"/>
      <c r="S36" s="3"/>
    </row>
    <row r="37" spans="1:19" s="4" customFormat="1" ht="12" customHeight="1" x14ac:dyDescent="0.25">
      <c r="B37" s="57" t="s">
        <v>28</v>
      </c>
      <c r="C37" s="56"/>
      <c r="D37" s="122">
        <v>14</v>
      </c>
      <c r="E37" s="42" t="s">
        <v>99</v>
      </c>
      <c r="F37" s="109">
        <f>H37-H38</f>
        <v>22</v>
      </c>
      <c r="G37" s="131">
        <v>57.5</v>
      </c>
      <c r="H37" s="56">
        <v>3659</v>
      </c>
      <c r="I37" s="56">
        <v>1</v>
      </c>
      <c r="J37" s="56">
        <v>1</v>
      </c>
      <c r="K37" s="57">
        <v>14</v>
      </c>
      <c r="L37" s="56" t="s">
        <v>122</v>
      </c>
      <c r="M37" s="129" t="s">
        <v>44</v>
      </c>
      <c r="N37" s="114">
        <v>53.07</v>
      </c>
      <c r="O37" s="109" t="s">
        <v>131</v>
      </c>
      <c r="P37" s="109">
        <v>7</v>
      </c>
      <c r="Q37" s="112">
        <f>450/P37</f>
        <v>64.285714285714292</v>
      </c>
      <c r="R37" s="117" t="s">
        <v>69</v>
      </c>
      <c r="S37" s="3"/>
    </row>
    <row r="38" spans="1:19" s="4" customFormat="1" ht="12" customHeight="1" x14ac:dyDescent="0.25">
      <c r="B38" s="57" t="s">
        <v>8</v>
      </c>
      <c r="C38" s="57"/>
      <c r="D38" s="122"/>
      <c r="E38" s="17" t="s">
        <v>39</v>
      </c>
      <c r="F38" s="109"/>
      <c r="G38" s="131"/>
      <c r="H38" s="56">
        <v>3637</v>
      </c>
      <c r="I38" s="56">
        <v>1</v>
      </c>
      <c r="J38" s="56">
        <v>2</v>
      </c>
      <c r="K38" s="57">
        <v>19</v>
      </c>
      <c r="L38" s="56" t="s">
        <v>123</v>
      </c>
      <c r="M38" s="129"/>
      <c r="N38" s="114"/>
      <c r="O38" s="109"/>
      <c r="P38" s="109"/>
      <c r="Q38" s="112"/>
      <c r="R38" s="169"/>
      <c r="S38" s="3"/>
    </row>
    <row r="39" spans="1:19" s="4" customFormat="1" ht="12" customHeight="1" x14ac:dyDescent="0.25">
      <c r="B39" s="57" t="s">
        <v>25</v>
      </c>
      <c r="C39" s="56"/>
      <c r="D39" s="122">
        <v>15</v>
      </c>
      <c r="E39" s="42" t="s">
        <v>99</v>
      </c>
      <c r="F39" s="109">
        <f>H39-H40</f>
        <v>198</v>
      </c>
      <c r="G39" s="131">
        <v>90.5</v>
      </c>
      <c r="H39" s="56">
        <v>3798</v>
      </c>
      <c r="I39" s="56">
        <v>1</v>
      </c>
      <c r="J39" s="56" t="s">
        <v>21</v>
      </c>
      <c r="K39" s="57">
        <v>6</v>
      </c>
      <c r="L39" s="56" t="s">
        <v>127</v>
      </c>
      <c r="M39" s="129" t="s">
        <v>44</v>
      </c>
      <c r="N39" s="114">
        <v>75.58</v>
      </c>
      <c r="O39" s="109" t="s">
        <v>124</v>
      </c>
      <c r="P39" s="109">
        <v>5</v>
      </c>
      <c r="Q39" s="112">
        <f>500/P39</f>
        <v>100</v>
      </c>
      <c r="R39" s="117" t="s">
        <v>69</v>
      </c>
      <c r="S39" s="3"/>
    </row>
    <row r="40" spans="1:19" s="4" customFormat="1" ht="12" customHeight="1" x14ac:dyDescent="0.25">
      <c r="B40" s="57" t="s">
        <v>15</v>
      </c>
      <c r="C40" s="57"/>
      <c r="D40" s="122"/>
      <c r="E40" s="42" t="s">
        <v>99</v>
      </c>
      <c r="F40" s="109"/>
      <c r="G40" s="131"/>
      <c r="H40" s="56">
        <v>3600</v>
      </c>
      <c r="I40" s="56">
        <v>1</v>
      </c>
      <c r="J40" s="56">
        <v>2</v>
      </c>
      <c r="K40" s="57">
        <v>27</v>
      </c>
      <c r="L40" s="56" t="s">
        <v>128</v>
      </c>
      <c r="M40" s="129"/>
      <c r="N40" s="114"/>
      <c r="O40" s="109"/>
      <c r="P40" s="109"/>
      <c r="Q40" s="112"/>
      <c r="R40" s="169"/>
      <c r="S40" s="3"/>
    </row>
    <row r="41" spans="1:19" s="4" customFormat="1" ht="12" customHeight="1" x14ac:dyDescent="0.25">
      <c r="B41" s="57" t="s">
        <v>14</v>
      </c>
      <c r="C41" s="56"/>
      <c r="D41" s="122">
        <v>16</v>
      </c>
      <c r="E41" s="42" t="s">
        <v>99</v>
      </c>
      <c r="F41" s="109">
        <f>H41-H42</f>
        <v>-70</v>
      </c>
      <c r="G41" s="131">
        <v>57.4</v>
      </c>
      <c r="H41" s="56">
        <v>3616</v>
      </c>
      <c r="I41" s="56">
        <v>1</v>
      </c>
      <c r="J41" s="56">
        <v>1</v>
      </c>
      <c r="K41" s="57">
        <v>11</v>
      </c>
      <c r="L41" s="56" t="s">
        <v>129</v>
      </c>
      <c r="M41" s="129" t="s">
        <v>44</v>
      </c>
      <c r="N41" s="114">
        <v>40.32</v>
      </c>
      <c r="O41" s="109" t="s">
        <v>133</v>
      </c>
      <c r="P41" s="109">
        <v>8</v>
      </c>
      <c r="Q41" s="112">
        <f>450/P41</f>
        <v>56.25</v>
      </c>
      <c r="R41" s="117" t="s">
        <v>69</v>
      </c>
      <c r="S41" s="3"/>
    </row>
    <row r="42" spans="1:19" s="4" customFormat="1" ht="12" customHeight="1" x14ac:dyDescent="0.25">
      <c r="B42" s="58" t="s">
        <v>18</v>
      </c>
      <c r="C42" s="61"/>
      <c r="D42" s="123"/>
      <c r="E42" s="44" t="s">
        <v>99</v>
      </c>
      <c r="F42" s="110"/>
      <c r="G42" s="132"/>
      <c r="H42" s="61">
        <v>3686</v>
      </c>
      <c r="I42" s="61">
        <v>1</v>
      </c>
      <c r="J42" s="61">
        <v>2</v>
      </c>
      <c r="K42" s="58">
        <v>22</v>
      </c>
      <c r="L42" s="61" t="s">
        <v>130</v>
      </c>
      <c r="M42" s="136"/>
      <c r="N42" s="155"/>
      <c r="O42" s="110"/>
      <c r="P42" s="110"/>
      <c r="Q42" s="113"/>
      <c r="R42" s="118"/>
      <c r="S42" s="3"/>
    </row>
    <row r="43" spans="1:19" ht="12" customHeight="1" x14ac:dyDescent="0.25">
      <c r="A43" s="25"/>
      <c r="B43" s="26"/>
      <c r="C43" s="26"/>
      <c r="D43" s="27"/>
      <c r="E43" s="26"/>
      <c r="F43" s="26"/>
      <c r="G43" s="28"/>
      <c r="H43" s="26"/>
      <c r="I43" s="26"/>
      <c r="J43" s="26"/>
      <c r="K43" s="27"/>
      <c r="L43" s="26"/>
      <c r="N43" s="52"/>
      <c r="O43" s="26"/>
      <c r="P43" s="26"/>
      <c r="Q43" s="36"/>
      <c r="R43" s="32"/>
    </row>
    <row r="44" spans="1:19" ht="12" customHeight="1" x14ac:dyDescent="0.25">
      <c r="A44" s="39"/>
      <c r="B44" s="26"/>
      <c r="C44" s="26"/>
      <c r="D44" s="27"/>
      <c r="E44" s="26"/>
      <c r="F44" s="26"/>
      <c r="G44" s="28"/>
      <c r="H44" s="26"/>
      <c r="I44" s="26"/>
      <c r="J44" s="26"/>
      <c r="K44" s="27"/>
      <c r="L44" s="26"/>
      <c r="N44" s="52"/>
      <c r="O44" s="26"/>
      <c r="P44" s="26"/>
      <c r="Q44" s="36"/>
      <c r="R44" s="32"/>
    </row>
    <row r="45" spans="1:19" s="10" customFormat="1" ht="12" customHeight="1" x14ac:dyDescent="0.25">
      <c r="B45" s="124" t="s">
        <v>30</v>
      </c>
      <c r="C45" s="45"/>
      <c r="D45" s="124" t="s">
        <v>0</v>
      </c>
      <c r="E45" s="126" t="s">
        <v>73</v>
      </c>
      <c r="F45" s="47" t="s">
        <v>36</v>
      </c>
      <c r="G45" s="133" t="s">
        <v>46</v>
      </c>
      <c r="H45" s="130" t="s">
        <v>36</v>
      </c>
      <c r="I45" s="47"/>
      <c r="J45" s="135" t="s">
        <v>106</v>
      </c>
      <c r="K45" s="120" t="s">
        <v>35</v>
      </c>
      <c r="L45" s="130" t="s">
        <v>51</v>
      </c>
      <c r="M45" s="147"/>
      <c r="N45" s="115" t="s">
        <v>46</v>
      </c>
      <c r="O45" s="130" t="s">
        <v>52</v>
      </c>
      <c r="P45" s="158" t="s">
        <v>149</v>
      </c>
      <c r="Q45" s="115" t="s">
        <v>45</v>
      </c>
      <c r="R45" s="133" t="s">
        <v>104</v>
      </c>
      <c r="S45" s="31"/>
    </row>
    <row r="46" spans="1:19" s="1" customFormat="1" ht="12" customHeight="1" x14ac:dyDescent="0.25">
      <c r="B46" s="125"/>
      <c r="C46" s="46"/>
      <c r="D46" s="125"/>
      <c r="E46" s="127"/>
      <c r="F46" s="20" t="s">
        <v>40</v>
      </c>
      <c r="G46" s="134"/>
      <c r="H46" s="125"/>
      <c r="I46" s="46"/>
      <c r="J46" s="127"/>
      <c r="K46" s="121"/>
      <c r="L46" s="125"/>
      <c r="M46" s="148"/>
      <c r="N46" s="116"/>
      <c r="O46" s="125"/>
      <c r="P46" s="159"/>
      <c r="Q46" s="116"/>
      <c r="R46" s="134"/>
      <c r="S46" s="30"/>
    </row>
    <row r="47" spans="1:19" s="4" customFormat="1" ht="12" customHeight="1" x14ac:dyDescent="0.25">
      <c r="B47" s="66" t="s">
        <v>32</v>
      </c>
      <c r="C47" s="66"/>
      <c r="D47" s="149">
        <v>1</v>
      </c>
      <c r="E47" s="68" t="s">
        <v>39</v>
      </c>
      <c r="F47" s="119">
        <f>H47-H48</f>
        <v>241</v>
      </c>
      <c r="G47" s="150">
        <v>71.8</v>
      </c>
      <c r="H47" s="66">
        <v>3901</v>
      </c>
      <c r="I47" s="66">
        <v>1</v>
      </c>
      <c r="J47" s="66" t="s">
        <v>21</v>
      </c>
      <c r="K47" s="69">
        <v>1</v>
      </c>
      <c r="L47" s="66" t="s">
        <v>87</v>
      </c>
      <c r="M47" s="128" t="s">
        <v>44</v>
      </c>
      <c r="N47" s="111">
        <v>80.05</v>
      </c>
      <c r="O47" s="119" t="s">
        <v>139</v>
      </c>
      <c r="P47" s="119">
        <v>6</v>
      </c>
      <c r="Q47" s="111">
        <f>450/P47</f>
        <v>75</v>
      </c>
      <c r="R47" s="170" t="s">
        <v>134</v>
      </c>
      <c r="S47" s="3"/>
    </row>
    <row r="48" spans="1:19" s="4" customFormat="1" ht="12" customHeight="1" x14ac:dyDescent="0.25">
      <c r="B48" s="57" t="s">
        <v>29</v>
      </c>
      <c r="C48" s="57"/>
      <c r="D48" s="122"/>
      <c r="E48" s="42" t="s">
        <v>99</v>
      </c>
      <c r="F48" s="109"/>
      <c r="G48" s="151"/>
      <c r="H48" s="56">
        <v>3660</v>
      </c>
      <c r="I48" s="56">
        <v>1</v>
      </c>
      <c r="J48" s="56">
        <v>1</v>
      </c>
      <c r="K48" s="57">
        <v>16</v>
      </c>
      <c r="L48" s="56" t="s">
        <v>89</v>
      </c>
      <c r="M48" s="129"/>
      <c r="N48" s="112"/>
      <c r="O48" s="109"/>
      <c r="P48" s="109"/>
      <c r="Q48" s="112"/>
      <c r="R48" s="169"/>
      <c r="S48" s="3"/>
    </row>
    <row r="49" spans="2:19" s="4" customFormat="1" ht="12" customHeight="1" x14ac:dyDescent="0.25">
      <c r="B49" s="56" t="s">
        <v>67</v>
      </c>
      <c r="C49" s="56"/>
      <c r="D49" s="122">
        <v>2</v>
      </c>
      <c r="E49" s="17" t="s">
        <v>39</v>
      </c>
      <c r="F49" s="109">
        <f>H49-H50</f>
        <v>-39</v>
      </c>
      <c r="G49" s="151">
        <v>69.5</v>
      </c>
      <c r="H49" s="56">
        <v>3707</v>
      </c>
      <c r="I49" s="56">
        <v>1</v>
      </c>
      <c r="J49" s="56">
        <v>1</v>
      </c>
      <c r="K49" s="57">
        <v>8</v>
      </c>
      <c r="L49" s="56" t="s">
        <v>90</v>
      </c>
      <c r="M49" s="129" t="s">
        <v>44</v>
      </c>
      <c r="N49" s="112">
        <v>44.57</v>
      </c>
      <c r="O49" s="109" t="s">
        <v>141</v>
      </c>
      <c r="P49" s="109">
        <v>10</v>
      </c>
      <c r="Q49" s="112">
        <f>550/P49</f>
        <v>55</v>
      </c>
      <c r="R49" s="117" t="s">
        <v>69</v>
      </c>
      <c r="S49" s="3"/>
    </row>
    <row r="50" spans="2:19" s="4" customFormat="1" ht="12" customHeight="1" x14ac:dyDescent="0.25">
      <c r="B50" s="57" t="s">
        <v>20</v>
      </c>
      <c r="C50" s="57"/>
      <c r="D50" s="122"/>
      <c r="E50" s="17" t="s">
        <v>39</v>
      </c>
      <c r="F50" s="109"/>
      <c r="G50" s="151"/>
      <c r="H50" s="56">
        <v>3746</v>
      </c>
      <c r="I50" s="56">
        <v>1</v>
      </c>
      <c r="J50" s="56">
        <v>1</v>
      </c>
      <c r="K50" s="57">
        <v>9</v>
      </c>
      <c r="L50" s="56" t="s">
        <v>91</v>
      </c>
      <c r="M50" s="129"/>
      <c r="N50" s="112"/>
      <c r="O50" s="109"/>
      <c r="P50" s="109"/>
      <c r="Q50" s="112"/>
      <c r="R50" s="169"/>
      <c r="S50" s="3"/>
    </row>
    <row r="51" spans="2:19" s="4" customFormat="1" ht="12" customHeight="1" x14ac:dyDescent="0.25">
      <c r="B51" s="56" t="s">
        <v>26</v>
      </c>
      <c r="C51" s="56"/>
      <c r="D51" s="122">
        <v>3</v>
      </c>
      <c r="E51" s="17" t="s">
        <v>39</v>
      </c>
      <c r="F51" s="109">
        <f>H51-H52</f>
        <v>141</v>
      </c>
      <c r="G51" s="151">
        <v>68.2</v>
      </c>
      <c r="H51" s="56">
        <v>3824</v>
      </c>
      <c r="I51" s="56"/>
      <c r="J51" s="56" t="s">
        <v>21</v>
      </c>
      <c r="K51" s="57">
        <v>4</v>
      </c>
      <c r="L51" s="56" t="s">
        <v>93</v>
      </c>
      <c r="M51" s="129" t="s">
        <v>44</v>
      </c>
      <c r="N51" s="112">
        <v>68.92</v>
      </c>
      <c r="O51" s="109" t="s">
        <v>140</v>
      </c>
      <c r="P51" s="109">
        <v>6</v>
      </c>
      <c r="Q51" s="112">
        <f>500/P51</f>
        <v>83.333333333333329</v>
      </c>
      <c r="R51" s="117" t="s">
        <v>69</v>
      </c>
      <c r="S51" s="3"/>
    </row>
    <row r="52" spans="2:19" s="4" customFormat="1" ht="12" customHeight="1" x14ac:dyDescent="0.25">
      <c r="B52" s="57" t="s">
        <v>12</v>
      </c>
      <c r="C52" s="57"/>
      <c r="D52" s="122"/>
      <c r="E52" s="42" t="s">
        <v>99</v>
      </c>
      <c r="F52" s="109"/>
      <c r="G52" s="151"/>
      <c r="H52" s="56">
        <v>3683</v>
      </c>
      <c r="I52" s="56"/>
      <c r="J52" s="56">
        <v>1</v>
      </c>
      <c r="K52" s="57">
        <v>13</v>
      </c>
      <c r="L52" s="56" t="s">
        <v>74</v>
      </c>
      <c r="M52" s="129"/>
      <c r="N52" s="112"/>
      <c r="O52" s="109"/>
      <c r="P52" s="109"/>
      <c r="Q52" s="112"/>
      <c r="R52" s="169"/>
      <c r="S52" s="3"/>
    </row>
    <row r="53" spans="2:19" s="4" customFormat="1" ht="12" customHeight="1" x14ac:dyDescent="0.25">
      <c r="B53" s="57" t="s">
        <v>97</v>
      </c>
      <c r="C53" s="57"/>
      <c r="D53" s="122">
        <v>4</v>
      </c>
      <c r="E53" s="17" t="s">
        <v>39</v>
      </c>
      <c r="F53" s="109">
        <f>H53-H54</f>
        <v>53</v>
      </c>
      <c r="G53" s="64"/>
      <c r="H53" s="56">
        <v>3785</v>
      </c>
      <c r="I53" s="56">
        <v>1</v>
      </c>
      <c r="J53" s="56" t="s">
        <v>21</v>
      </c>
      <c r="K53" s="57">
        <v>5</v>
      </c>
      <c r="L53" s="56" t="s">
        <v>150</v>
      </c>
      <c r="M53" s="129" t="s">
        <v>44</v>
      </c>
      <c r="N53" s="112">
        <f>100-57.36</f>
        <v>42.64</v>
      </c>
      <c r="O53" s="109" t="s">
        <v>142</v>
      </c>
      <c r="P53" s="109">
        <v>7</v>
      </c>
      <c r="Q53" s="112">
        <f>450/P53</f>
        <v>64.285714285714292</v>
      </c>
      <c r="R53" s="117" t="s">
        <v>70</v>
      </c>
      <c r="S53" s="3"/>
    </row>
    <row r="54" spans="2:19" s="4" customFormat="1" ht="12" customHeight="1" x14ac:dyDescent="0.25">
      <c r="B54" s="57" t="s">
        <v>31</v>
      </c>
      <c r="C54" s="57"/>
      <c r="D54" s="122"/>
      <c r="E54" s="17" t="s">
        <v>39</v>
      </c>
      <c r="F54" s="109"/>
      <c r="G54" s="64"/>
      <c r="H54" s="56">
        <v>3732</v>
      </c>
      <c r="I54" s="56">
        <v>1</v>
      </c>
      <c r="J54" s="56">
        <v>1</v>
      </c>
      <c r="K54" s="57">
        <v>12</v>
      </c>
      <c r="L54" s="56" t="s">
        <v>100</v>
      </c>
      <c r="M54" s="129"/>
      <c r="N54" s="112"/>
      <c r="O54" s="109"/>
      <c r="P54" s="109"/>
      <c r="Q54" s="112"/>
      <c r="R54" s="169"/>
      <c r="S54" s="3"/>
    </row>
    <row r="55" spans="2:19" s="4" customFormat="1" ht="12" customHeight="1" x14ac:dyDescent="0.25">
      <c r="B55" s="57" t="s">
        <v>24</v>
      </c>
      <c r="C55" s="57"/>
      <c r="D55" s="122">
        <v>5</v>
      </c>
      <c r="E55" s="17" t="s">
        <v>39</v>
      </c>
      <c r="F55" s="109">
        <f>H55-H56</f>
        <v>217</v>
      </c>
      <c r="G55" s="64"/>
      <c r="H55" s="56">
        <v>3896</v>
      </c>
      <c r="I55" s="56">
        <v>1</v>
      </c>
      <c r="J55" s="56" t="s">
        <v>21</v>
      </c>
      <c r="K55" s="57">
        <v>2</v>
      </c>
      <c r="L55" s="56" t="s">
        <v>102</v>
      </c>
      <c r="M55" s="129" t="s">
        <v>44</v>
      </c>
      <c r="N55" s="112">
        <v>77.62</v>
      </c>
      <c r="O55" s="109" t="s">
        <v>143</v>
      </c>
      <c r="P55" s="109">
        <v>6</v>
      </c>
      <c r="Q55" s="112">
        <f>500/P55</f>
        <v>83.333333333333329</v>
      </c>
      <c r="R55" s="117" t="s">
        <v>68</v>
      </c>
      <c r="S55" s="3"/>
    </row>
    <row r="56" spans="2:19" s="4" customFormat="1" ht="12" customHeight="1" x14ac:dyDescent="0.25">
      <c r="B56" s="57" t="s">
        <v>132</v>
      </c>
      <c r="C56" s="57"/>
      <c r="D56" s="122"/>
      <c r="E56" s="17" t="s">
        <v>39</v>
      </c>
      <c r="F56" s="109"/>
      <c r="G56" s="64"/>
      <c r="H56" s="56">
        <v>3679</v>
      </c>
      <c r="I56" s="56">
        <v>1</v>
      </c>
      <c r="J56" s="56">
        <v>1</v>
      </c>
      <c r="K56" s="57">
        <v>18</v>
      </c>
      <c r="L56" s="56" t="s">
        <v>116</v>
      </c>
      <c r="M56" s="129"/>
      <c r="N56" s="112"/>
      <c r="O56" s="109"/>
      <c r="P56" s="109"/>
      <c r="Q56" s="112"/>
      <c r="R56" s="169"/>
      <c r="S56" s="3"/>
    </row>
    <row r="57" spans="2:19" s="4" customFormat="1" ht="12" customHeight="1" x14ac:dyDescent="0.25">
      <c r="B57" s="57" t="s">
        <v>50</v>
      </c>
      <c r="C57" s="57"/>
      <c r="D57" s="122">
        <v>6</v>
      </c>
      <c r="E57" s="17" t="s">
        <v>39</v>
      </c>
      <c r="F57" s="109">
        <f>H57-H58</f>
        <v>65</v>
      </c>
      <c r="G57" s="64"/>
      <c r="H57" s="70">
        <v>3783</v>
      </c>
      <c r="I57" s="56">
        <v>1</v>
      </c>
      <c r="J57" s="56">
        <v>1</v>
      </c>
      <c r="K57" s="57">
        <v>7</v>
      </c>
      <c r="L57" s="56" t="s">
        <v>117</v>
      </c>
      <c r="M57" s="129" t="s">
        <v>44</v>
      </c>
      <c r="N57" s="112">
        <v>59</v>
      </c>
      <c r="O57" s="56" t="s">
        <v>147</v>
      </c>
      <c r="P57" s="109">
        <v>24</v>
      </c>
      <c r="Q57" s="112">
        <f>1250/P57</f>
        <v>52.083333333333336</v>
      </c>
      <c r="R57" s="117" t="s">
        <v>148</v>
      </c>
      <c r="S57" s="3"/>
    </row>
    <row r="58" spans="2:19" s="4" customFormat="1" ht="12" customHeight="1" x14ac:dyDescent="0.25">
      <c r="B58" s="57" t="s">
        <v>11</v>
      </c>
      <c r="C58" s="57"/>
      <c r="D58" s="122"/>
      <c r="E58" s="42" t="s">
        <v>99</v>
      </c>
      <c r="F58" s="109"/>
      <c r="G58" s="64"/>
      <c r="H58" s="56">
        <v>3718</v>
      </c>
      <c r="I58" s="56">
        <v>1</v>
      </c>
      <c r="J58" s="56">
        <v>1</v>
      </c>
      <c r="K58" s="57">
        <v>10</v>
      </c>
      <c r="L58" s="56" t="s">
        <v>119</v>
      </c>
      <c r="M58" s="129"/>
      <c r="N58" s="112"/>
      <c r="O58" s="43" t="s">
        <v>152</v>
      </c>
      <c r="P58" s="109"/>
      <c r="Q58" s="112"/>
      <c r="R58" s="169"/>
      <c r="S58" s="3"/>
    </row>
    <row r="59" spans="2:19" s="4" customFormat="1" ht="12" customHeight="1" x14ac:dyDescent="0.25">
      <c r="B59" s="57" t="s">
        <v>65</v>
      </c>
      <c r="C59" s="57"/>
      <c r="D59" s="122">
        <v>7</v>
      </c>
      <c r="E59" s="17" t="s">
        <v>39</v>
      </c>
      <c r="F59" s="109">
        <f>H59-H60</f>
        <v>195</v>
      </c>
      <c r="G59" s="64"/>
      <c r="H59" s="70">
        <v>3832</v>
      </c>
      <c r="I59" s="56"/>
      <c r="J59" s="56" t="s">
        <v>21</v>
      </c>
      <c r="K59" s="57">
        <v>3</v>
      </c>
      <c r="L59" s="56" t="s">
        <v>125</v>
      </c>
      <c r="M59" s="129" t="s">
        <v>44</v>
      </c>
      <c r="N59" s="112">
        <v>75.25</v>
      </c>
      <c r="O59" s="109" t="s">
        <v>151</v>
      </c>
      <c r="P59" s="109">
        <v>6</v>
      </c>
      <c r="Q59" s="112">
        <f>450/P59</f>
        <v>75</v>
      </c>
      <c r="R59" s="117" t="s">
        <v>71</v>
      </c>
      <c r="S59" s="3"/>
    </row>
    <row r="60" spans="2:19" s="4" customFormat="1" ht="12" customHeight="1" x14ac:dyDescent="0.25">
      <c r="B60" s="57" t="s">
        <v>8</v>
      </c>
      <c r="C60" s="57"/>
      <c r="D60" s="122"/>
      <c r="E60" s="17" t="s">
        <v>39</v>
      </c>
      <c r="F60" s="109"/>
      <c r="G60" s="64"/>
      <c r="H60" s="56">
        <v>3637</v>
      </c>
      <c r="I60" s="56"/>
      <c r="J60" s="56">
        <v>2</v>
      </c>
      <c r="K60" s="57">
        <v>19</v>
      </c>
      <c r="L60" s="56" t="s">
        <v>123</v>
      </c>
      <c r="M60" s="129"/>
      <c r="N60" s="112"/>
      <c r="O60" s="109"/>
      <c r="P60" s="109"/>
      <c r="Q60" s="112"/>
      <c r="R60" s="169"/>
      <c r="S60" s="3"/>
    </row>
    <row r="61" spans="2:19" s="4" customFormat="1" ht="12" customHeight="1" x14ac:dyDescent="0.25">
      <c r="B61" s="56" t="s">
        <v>25</v>
      </c>
      <c r="C61" s="56"/>
      <c r="D61" s="122">
        <v>8</v>
      </c>
      <c r="E61" s="42" t="s">
        <v>99</v>
      </c>
      <c r="F61" s="109">
        <f>H61-H62</f>
        <v>182</v>
      </c>
      <c r="G61" s="151">
        <v>70.3</v>
      </c>
      <c r="H61" s="56">
        <v>3798</v>
      </c>
      <c r="I61" s="56"/>
      <c r="J61" s="56" t="s">
        <v>21</v>
      </c>
      <c r="K61" s="57">
        <v>6</v>
      </c>
      <c r="L61" s="56" t="s">
        <v>127</v>
      </c>
      <c r="M61" s="129" t="s">
        <v>44</v>
      </c>
      <c r="N61" s="112">
        <v>73.790000000000006</v>
      </c>
      <c r="O61" s="109" t="s">
        <v>153</v>
      </c>
      <c r="P61" s="109">
        <v>6</v>
      </c>
      <c r="Q61" s="112">
        <f>450/P61</f>
        <v>75</v>
      </c>
      <c r="R61" s="117" t="s">
        <v>71</v>
      </c>
      <c r="S61" s="3"/>
    </row>
    <row r="62" spans="2:19" s="4" customFormat="1" ht="12" customHeight="1" x14ac:dyDescent="0.25">
      <c r="B62" s="58" t="s">
        <v>14</v>
      </c>
      <c r="C62" s="58"/>
      <c r="D62" s="123"/>
      <c r="E62" s="18" t="s">
        <v>39</v>
      </c>
      <c r="F62" s="110"/>
      <c r="G62" s="154"/>
      <c r="H62" s="61">
        <v>3616</v>
      </c>
      <c r="I62" s="61"/>
      <c r="J62" s="61">
        <v>1</v>
      </c>
      <c r="K62" s="58">
        <v>11</v>
      </c>
      <c r="L62" s="61" t="s">
        <v>129</v>
      </c>
      <c r="M62" s="136"/>
      <c r="N62" s="113"/>
      <c r="O62" s="110"/>
      <c r="P62" s="110"/>
      <c r="Q62" s="113"/>
      <c r="R62" s="118"/>
      <c r="S62" s="3"/>
    </row>
    <row r="63" spans="2:19" ht="12" customHeight="1" x14ac:dyDescent="0.25">
      <c r="R63" s="173"/>
    </row>
    <row r="64" spans="2:19" ht="12" customHeight="1" x14ac:dyDescent="0.25">
      <c r="F64" s="29"/>
      <c r="O64" s="19"/>
      <c r="R64" s="174"/>
    </row>
    <row r="65" spans="2:21" ht="12" customHeight="1" x14ac:dyDescent="0.25">
      <c r="B65" s="124" t="s">
        <v>30</v>
      </c>
      <c r="C65" s="45"/>
      <c r="D65" s="124" t="s">
        <v>0</v>
      </c>
      <c r="E65" s="126" t="s">
        <v>73</v>
      </c>
      <c r="F65" s="47" t="s">
        <v>36</v>
      </c>
      <c r="G65" s="133" t="s">
        <v>46</v>
      </c>
      <c r="H65" s="130" t="s">
        <v>36</v>
      </c>
      <c r="I65" s="47"/>
      <c r="J65" s="135" t="s">
        <v>106</v>
      </c>
      <c r="K65" s="120" t="s">
        <v>35</v>
      </c>
      <c r="L65" s="130" t="s">
        <v>54</v>
      </c>
      <c r="M65" s="147"/>
      <c r="N65" s="115" t="s">
        <v>46</v>
      </c>
      <c r="O65" s="130" t="s">
        <v>55</v>
      </c>
      <c r="P65" s="158" t="s">
        <v>149</v>
      </c>
      <c r="Q65" s="115" t="s">
        <v>45</v>
      </c>
      <c r="R65" s="133" t="s">
        <v>104</v>
      </c>
    </row>
    <row r="66" spans="2:21" ht="12" customHeight="1" x14ac:dyDescent="0.25">
      <c r="B66" s="125"/>
      <c r="C66" s="46"/>
      <c r="D66" s="125"/>
      <c r="E66" s="127"/>
      <c r="F66" s="20" t="s">
        <v>40</v>
      </c>
      <c r="G66" s="134"/>
      <c r="H66" s="125"/>
      <c r="I66" s="46"/>
      <c r="J66" s="127"/>
      <c r="K66" s="121"/>
      <c r="L66" s="125"/>
      <c r="M66" s="148"/>
      <c r="N66" s="116"/>
      <c r="O66" s="125"/>
      <c r="P66" s="159"/>
      <c r="Q66" s="116"/>
      <c r="R66" s="134"/>
      <c r="U66" s="7">
        <f>SQRT(6)*5</f>
        <v>12.24744871391589</v>
      </c>
    </row>
    <row r="67" spans="2:21" ht="12" customHeight="1" x14ac:dyDescent="0.25">
      <c r="B67" s="66" t="s">
        <v>32</v>
      </c>
      <c r="C67" s="66"/>
      <c r="D67" s="149">
        <v>1</v>
      </c>
      <c r="E67" s="68" t="s">
        <v>39</v>
      </c>
      <c r="F67" s="119">
        <f>H67-H68</f>
        <v>194</v>
      </c>
      <c r="G67" s="150">
        <v>71.8</v>
      </c>
      <c r="H67" s="66">
        <v>3901</v>
      </c>
      <c r="I67" s="66">
        <v>1</v>
      </c>
      <c r="J67" s="66" t="s">
        <v>21</v>
      </c>
      <c r="K67" s="69">
        <v>1</v>
      </c>
      <c r="L67" s="66" t="s">
        <v>87</v>
      </c>
      <c r="M67" s="128" t="s">
        <v>44</v>
      </c>
      <c r="N67" s="111">
        <v>75.14</v>
      </c>
      <c r="O67" s="119" t="s">
        <v>161</v>
      </c>
      <c r="P67" s="119">
        <v>6</v>
      </c>
      <c r="Q67" s="111">
        <f>450/P67</f>
        <v>75</v>
      </c>
      <c r="R67" s="170" t="s">
        <v>71</v>
      </c>
    </row>
    <row r="68" spans="2:21" ht="12" customHeight="1" x14ac:dyDescent="0.25">
      <c r="B68" s="57" t="s">
        <v>67</v>
      </c>
      <c r="C68" s="57"/>
      <c r="D68" s="122"/>
      <c r="E68" s="17" t="s">
        <v>39</v>
      </c>
      <c r="F68" s="109"/>
      <c r="G68" s="151"/>
      <c r="H68" s="56">
        <v>3707</v>
      </c>
      <c r="I68" s="56">
        <v>1</v>
      </c>
      <c r="J68" s="56">
        <v>1</v>
      </c>
      <c r="K68" s="57">
        <v>8</v>
      </c>
      <c r="L68" s="56" t="s">
        <v>90</v>
      </c>
      <c r="M68" s="129"/>
      <c r="N68" s="112"/>
      <c r="O68" s="109"/>
      <c r="P68" s="109"/>
      <c r="Q68" s="112"/>
      <c r="R68" s="169"/>
    </row>
    <row r="69" spans="2:21" ht="12" customHeight="1" x14ac:dyDescent="0.25">
      <c r="B69" s="56" t="s">
        <v>26</v>
      </c>
      <c r="C69" s="56"/>
      <c r="D69" s="122">
        <v>2</v>
      </c>
      <c r="E69" s="17" t="s">
        <v>39</v>
      </c>
      <c r="F69" s="109">
        <f>H69-H70</f>
        <v>92</v>
      </c>
      <c r="G69" s="151">
        <v>69.5</v>
      </c>
      <c r="H69" s="56">
        <v>3824</v>
      </c>
      <c r="I69" s="56"/>
      <c r="J69" s="56" t="s">
        <v>21</v>
      </c>
      <c r="K69" s="57">
        <v>4</v>
      </c>
      <c r="L69" s="56" t="s">
        <v>93</v>
      </c>
      <c r="M69" s="129" t="s">
        <v>44</v>
      </c>
      <c r="N69" s="112">
        <v>62.63</v>
      </c>
      <c r="O69" s="109" t="s">
        <v>154</v>
      </c>
      <c r="P69" s="109">
        <v>7</v>
      </c>
      <c r="Q69" s="112">
        <f>500/P69</f>
        <v>71.428571428571431</v>
      </c>
      <c r="R69" s="117" t="s">
        <v>68</v>
      </c>
    </row>
    <row r="70" spans="2:21" ht="12" customHeight="1" x14ac:dyDescent="0.25">
      <c r="B70" s="57" t="s">
        <v>31</v>
      </c>
      <c r="C70" s="57"/>
      <c r="D70" s="122"/>
      <c r="E70" s="17" t="s">
        <v>39</v>
      </c>
      <c r="F70" s="109"/>
      <c r="G70" s="151"/>
      <c r="H70" s="56">
        <v>3732</v>
      </c>
      <c r="I70" s="56">
        <v>1</v>
      </c>
      <c r="J70" s="56">
        <v>1</v>
      </c>
      <c r="K70" s="57">
        <v>12</v>
      </c>
      <c r="L70" s="56" t="s">
        <v>100</v>
      </c>
      <c r="M70" s="129"/>
      <c r="N70" s="112"/>
      <c r="O70" s="109"/>
      <c r="P70" s="109"/>
      <c r="Q70" s="112"/>
      <c r="R70" s="169"/>
    </row>
    <row r="71" spans="2:21" ht="12" customHeight="1" x14ac:dyDescent="0.25">
      <c r="B71" s="56" t="s">
        <v>24</v>
      </c>
      <c r="C71" s="56"/>
      <c r="D71" s="122">
        <v>3</v>
      </c>
      <c r="E71" s="17" t="s">
        <v>39</v>
      </c>
      <c r="F71" s="109">
        <f>H71-H72</f>
        <v>113</v>
      </c>
      <c r="G71" s="151">
        <v>68.2</v>
      </c>
      <c r="H71" s="56">
        <v>3896</v>
      </c>
      <c r="I71" s="56">
        <v>1</v>
      </c>
      <c r="J71" s="56" t="s">
        <v>21</v>
      </c>
      <c r="K71" s="57">
        <v>2</v>
      </c>
      <c r="L71" s="56" t="s">
        <v>102</v>
      </c>
      <c r="M71" s="129" t="s">
        <v>44</v>
      </c>
      <c r="N71" s="112">
        <v>65.38</v>
      </c>
      <c r="O71" s="109" t="s">
        <v>155</v>
      </c>
      <c r="P71" s="109">
        <v>6</v>
      </c>
      <c r="Q71" s="112">
        <f>450/P71</f>
        <v>75</v>
      </c>
      <c r="R71" s="117" t="s">
        <v>68</v>
      </c>
    </row>
    <row r="72" spans="2:21" ht="12" customHeight="1" x14ac:dyDescent="0.25">
      <c r="B72" s="57" t="s">
        <v>50</v>
      </c>
      <c r="C72" s="57"/>
      <c r="D72" s="122"/>
      <c r="E72" s="17" t="s">
        <v>39</v>
      </c>
      <c r="F72" s="109"/>
      <c r="G72" s="151"/>
      <c r="H72" s="70">
        <v>3783</v>
      </c>
      <c r="I72" s="56">
        <v>1</v>
      </c>
      <c r="J72" s="56">
        <v>1</v>
      </c>
      <c r="K72" s="57">
        <v>7</v>
      </c>
      <c r="L72" s="56" t="s">
        <v>117</v>
      </c>
      <c r="M72" s="129"/>
      <c r="N72" s="112"/>
      <c r="O72" s="109"/>
      <c r="P72" s="109"/>
      <c r="Q72" s="112"/>
      <c r="R72" s="169"/>
    </row>
    <row r="73" spans="2:21" ht="12" customHeight="1" x14ac:dyDescent="0.25">
      <c r="B73" s="62" t="s">
        <v>65</v>
      </c>
      <c r="C73" s="62"/>
      <c r="D73" s="122">
        <v>4</v>
      </c>
      <c r="E73" s="40" t="s">
        <v>39</v>
      </c>
      <c r="F73" s="152">
        <f>H73-H74</f>
        <v>34</v>
      </c>
      <c r="G73" s="62"/>
      <c r="H73" s="70">
        <v>3832</v>
      </c>
      <c r="I73" s="56"/>
      <c r="J73" s="56" t="s">
        <v>21</v>
      </c>
      <c r="K73" s="57">
        <v>3</v>
      </c>
      <c r="L73" s="56" t="s">
        <v>125</v>
      </c>
      <c r="M73" s="137" t="s">
        <v>44</v>
      </c>
      <c r="N73" s="112">
        <v>54.74</v>
      </c>
      <c r="O73" s="72" t="s">
        <v>156</v>
      </c>
      <c r="P73" s="109">
        <v>20</v>
      </c>
      <c r="Q73" s="112">
        <f>1050/P73</f>
        <v>52.5</v>
      </c>
      <c r="R73" s="117" t="s">
        <v>134</v>
      </c>
    </row>
    <row r="74" spans="2:21" ht="12" customHeight="1" x14ac:dyDescent="0.25">
      <c r="B74" s="63" t="s">
        <v>25</v>
      </c>
      <c r="C74" s="63"/>
      <c r="D74" s="123"/>
      <c r="E74" s="73" t="s">
        <v>99</v>
      </c>
      <c r="F74" s="153"/>
      <c r="G74" s="63"/>
      <c r="H74" s="63">
        <v>3798</v>
      </c>
      <c r="I74" s="63"/>
      <c r="J74" s="63" t="s">
        <v>21</v>
      </c>
      <c r="K74" s="58">
        <v>6</v>
      </c>
      <c r="L74" s="63" t="s">
        <v>127</v>
      </c>
      <c r="M74" s="138"/>
      <c r="N74" s="113"/>
      <c r="O74" s="77" t="s">
        <v>157</v>
      </c>
      <c r="P74" s="110"/>
      <c r="Q74" s="113"/>
      <c r="R74" s="118"/>
    </row>
    <row r="75" spans="2:21" ht="12" customHeight="1" x14ac:dyDescent="0.25">
      <c r="F75" s="29"/>
      <c r="O75" s="19"/>
      <c r="R75" s="37"/>
    </row>
    <row r="76" spans="2:21" ht="12" customHeight="1" x14ac:dyDescent="0.25">
      <c r="F76" s="29"/>
      <c r="O76" s="19"/>
      <c r="R76" s="48"/>
    </row>
    <row r="77" spans="2:21" ht="12" customHeight="1" x14ac:dyDescent="0.25">
      <c r="B77" s="124" t="s">
        <v>30</v>
      </c>
      <c r="C77" s="45"/>
      <c r="D77" s="124" t="s">
        <v>0</v>
      </c>
      <c r="E77" s="126" t="s">
        <v>73</v>
      </c>
      <c r="F77" s="47" t="s">
        <v>36</v>
      </c>
      <c r="G77" s="133" t="s">
        <v>46</v>
      </c>
      <c r="H77" s="130" t="s">
        <v>36</v>
      </c>
      <c r="I77" s="47"/>
      <c r="J77" s="135" t="s">
        <v>106</v>
      </c>
      <c r="K77" s="120" t="s">
        <v>35</v>
      </c>
      <c r="L77" s="130" t="s">
        <v>56</v>
      </c>
      <c r="M77" s="147"/>
      <c r="N77" s="115" t="s">
        <v>46</v>
      </c>
      <c r="O77" s="130" t="s">
        <v>57</v>
      </c>
      <c r="P77" s="158" t="s">
        <v>149</v>
      </c>
      <c r="Q77" s="115" t="s">
        <v>45</v>
      </c>
      <c r="R77" s="133" t="s">
        <v>104</v>
      </c>
    </row>
    <row r="78" spans="2:21" ht="12" customHeight="1" x14ac:dyDescent="0.25">
      <c r="B78" s="125"/>
      <c r="C78" s="46"/>
      <c r="D78" s="125"/>
      <c r="E78" s="127"/>
      <c r="F78" s="20" t="s">
        <v>40</v>
      </c>
      <c r="G78" s="134"/>
      <c r="H78" s="125"/>
      <c r="I78" s="46"/>
      <c r="J78" s="127"/>
      <c r="K78" s="121"/>
      <c r="L78" s="125"/>
      <c r="M78" s="148"/>
      <c r="N78" s="116"/>
      <c r="O78" s="125"/>
      <c r="P78" s="159"/>
      <c r="Q78" s="116"/>
      <c r="R78" s="134"/>
    </row>
    <row r="79" spans="2:21" ht="12" customHeight="1" x14ac:dyDescent="0.25">
      <c r="B79" s="66" t="s">
        <v>32</v>
      </c>
      <c r="C79" s="66"/>
      <c r="D79" s="149">
        <v>1</v>
      </c>
      <c r="E79" s="17" t="s">
        <v>39</v>
      </c>
      <c r="F79" s="119">
        <f>H79-H80</f>
        <v>77</v>
      </c>
      <c r="G79" s="150">
        <v>71.8</v>
      </c>
      <c r="H79" s="66">
        <v>3901</v>
      </c>
      <c r="I79" s="66">
        <v>1</v>
      </c>
      <c r="J79" s="66" t="s">
        <v>21</v>
      </c>
      <c r="K79" s="69">
        <v>1</v>
      </c>
      <c r="L79" s="66" t="s">
        <v>87</v>
      </c>
      <c r="M79" s="128" t="s">
        <v>44</v>
      </c>
      <c r="N79" s="139">
        <v>60.62</v>
      </c>
      <c r="O79" s="119" t="s">
        <v>158</v>
      </c>
      <c r="P79" s="119">
        <v>8</v>
      </c>
      <c r="Q79" s="111">
        <f>450/P79</f>
        <v>56.25</v>
      </c>
      <c r="R79" s="167" t="s">
        <v>134</v>
      </c>
    </row>
    <row r="80" spans="2:21" ht="12" customHeight="1" x14ac:dyDescent="0.25">
      <c r="B80" s="57" t="s">
        <v>26</v>
      </c>
      <c r="C80" s="57"/>
      <c r="D80" s="122"/>
      <c r="E80" s="17" t="s">
        <v>39</v>
      </c>
      <c r="F80" s="109"/>
      <c r="G80" s="151"/>
      <c r="H80" s="56">
        <v>3824</v>
      </c>
      <c r="I80" s="56"/>
      <c r="J80" s="56" t="s">
        <v>21</v>
      </c>
      <c r="K80" s="57">
        <v>4</v>
      </c>
      <c r="L80" s="56" t="s">
        <v>93</v>
      </c>
      <c r="M80" s="129"/>
      <c r="N80" s="140"/>
      <c r="O80" s="109"/>
      <c r="P80" s="109"/>
      <c r="Q80" s="112"/>
      <c r="R80" s="168"/>
    </row>
    <row r="81" spans="2:19" ht="12" customHeight="1" x14ac:dyDescent="0.25">
      <c r="B81" s="56" t="s">
        <v>24</v>
      </c>
      <c r="C81" s="56"/>
      <c r="D81" s="122">
        <v>2</v>
      </c>
      <c r="E81" s="17" t="s">
        <v>39</v>
      </c>
      <c r="F81" s="109">
        <f>H81-H82</f>
        <v>64</v>
      </c>
      <c r="G81" s="151">
        <v>69.5</v>
      </c>
      <c r="H81" s="56">
        <v>3896</v>
      </c>
      <c r="I81" s="56">
        <v>1</v>
      </c>
      <c r="J81" s="56" t="s">
        <v>21</v>
      </c>
      <c r="K81" s="57">
        <v>2</v>
      </c>
      <c r="L81" s="56" t="s">
        <v>102</v>
      </c>
      <c r="M81" s="129" t="s">
        <v>44</v>
      </c>
      <c r="N81" s="141">
        <v>58.86</v>
      </c>
      <c r="O81" s="109" t="s">
        <v>159</v>
      </c>
      <c r="P81" s="109">
        <v>10</v>
      </c>
      <c r="Q81" s="112">
        <f>550/P81</f>
        <v>55</v>
      </c>
      <c r="R81" s="117" t="s">
        <v>134</v>
      </c>
    </row>
    <row r="82" spans="2:19" ht="12" customHeight="1" x14ac:dyDescent="0.25">
      <c r="B82" s="58" t="s">
        <v>65</v>
      </c>
      <c r="C82" s="58"/>
      <c r="D82" s="123"/>
      <c r="E82" s="18" t="s">
        <v>39</v>
      </c>
      <c r="F82" s="110"/>
      <c r="G82" s="154"/>
      <c r="H82" s="63">
        <v>3832</v>
      </c>
      <c r="I82" s="63"/>
      <c r="J82" s="63" t="s">
        <v>21</v>
      </c>
      <c r="K82" s="58">
        <v>3</v>
      </c>
      <c r="L82" s="63" t="s">
        <v>125</v>
      </c>
      <c r="M82" s="136"/>
      <c r="N82" s="142"/>
      <c r="O82" s="110"/>
      <c r="P82" s="110"/>
      <c r="Q82" s="113"/>
      <c r="R82" s="118"/>
    </row>
    <row r="83" spans="2:19" ht="12" customHeight="1" x14ac:dyDescent="0.25">
      <c r="F83" s="29"/>
      <c r="O83" s="19"/>
      <c r="R83" s="37"/>
    </row>
    <row r="84" spans="2:19" ht="12" customHeight="1" x14ac:dyDescent="0.25">
      <c r="B84" s="26"/>
      <c r="C84" s="26"/>
      <c r="D84" s="27"/>
      <c r="E84" s="26"/>
      <c r="F84" s="26"/>
      <c r="G84" s="28"/>
      <c r="H84" s="26"/>
      <c r="I84" s="26"/>
      <c r="J84" s="26"/>
      <c r="K84" s="27"/>
      <c r="L84" s="26"/>
      <c r="N84" s="52"/>
      <c r="O84" s="26"/>
      <c r="R84" s="49"/>
    </row>
    <row r="85" spans="2:19" s="10" customFormat="1" ht="12" customHeight="1" x14ac:dyDescent="0.25">
      <c r="B85" s="124" t="s">
        <v>30</v>
      </c>
      <c r="C85" s="45"/>
      <c r="D85" s="124" t="s">
        <v>0</v>
      </c>
      <c r="E85" s="160" t="s">
        <v>38</v>
      </c>
      <c r="F85" s="47" t="s">
        <v>36</v>
      </c>
      <c r="G85" s="162" t="s">
        <v>46</v>
      </c>
      <c r="H85" s="130" t="s">
        <v>36</v>
      </c>
      <c r="I85" s="47"/>
      <c r="J85" s="135" t="s">
        <v>106</v>
      </c>
      <c r="K85" s="120" t="s">
        <v>35</v>
      </c>
      <c r="L85" s="158" t="s">
        <v>64</v>
      </c>
      <c r="M85" s="53"/>
      <c r="N85" s="115" t="s">
        <v>46</v>
      </c>
      <c r="O85" s="130" t="s">
        <v>61</v>
      </c>
      <c r="P85" s="158" t="s">
        <v>149</v>
      </c>
      <c r="Q85" s="165" t="s">
        <v>45</v>
      </c>
      <c r="R85" s="133" t="s">
        <v>104</v>
      </c>
      <c r="S85" s="31"/>
    </row>
    <row r="86" spans="2:19" s="1" customFormat="1" ht="12" customHeight="1" x14ac:dyDescent="0.25">
      <c r="B86" s="125"/>
      <c r="C86" s="46"/>
      <c r="D86" s="125"/>
      <c r="E86" s="161"/>
      <c r="F86" s="20" t="s">
        <v>40</v>
      </c>
      <c r="G86" s="163"/>
      <c r="H86" s="125"/>
      <c r="I86" s="46"/>
      <c r="J86" s="127"/>
      <c r="K86" s="121"/>
      <c r="L86" s="159"/>
      <c r="M86" s="54"/>
      <c r="N86" s="116"/>
      <c r="O86" s="125"/>
      <c r="P86" s="159"/>
      <c r="Q86" s="166"/>
      <c r="R86" s="134"/>
      <c r="S86" s="30"/>
    </row>
    <row r="87" spans="2:19" s="4" customFormat="1" ht="12" customHeight="1" x14ac:dyDescent="0.25">
      <c r="B87" s="66" t="s">
        <v>65</v>
      </c>
      <c r="C87" s="66"/>
      <c r="D87" s="149">
        <v>2</v>
      </c>
      <c r="E87" s="17" t="s">
        <v>39</v>
      </c>
      <c r="F87" s="119">
        <f>H87-H88</f>
        <v>8</v>
      </c>
      <c r="G87" s="150">
        <v>53.9</v>
      </c>
      <c r="H87" s="74">
        <v>3832</v>
      </c>
      <c r="I87" s="74"/>
      <c r="J87" s="74" t="s">
        <v>21</v>
      </c>
      <c r="K87" s="75">
        <v>3</v>
      </c>
      <c r="L87" s="74" t="s">
        <v>125</v>
      </c>
      <c r="M87" s="164" t="s">
        <v>44</v>
      </c>
      <c r="N87" s="143">
        <f>100-48.88</f>
        <v>51.12</v>
      </c>
      <c r="O87" s="119" t="s">
        <v>162</v>
      </c>
      <c r="P87" s="119">
        <v>8</v>
      </c>
      <c r="Q87" s="111">
        <f>450/P87</f>
        <v>56.25</v>
      </c>
      <c r="R87" s="167" t="s">
        <v>68</v>
      </c>
      <c r="S87" s="3"/>
    </row>
    <row r="88" spans="2:19" s="4" customFormat="1" ht="12" customHeight="1" x14ac:dyDescent="0.25">
      <c r="B88" s="57" t="s">
        <v>26</v>
      </c>
      <c r="C88" s="57"/>
      <c r="D88" s="122"/>
      <c r="E88" s="17" t="s">
        <v>39</v>
      </c>
      <c r="F88" s="109"/>
      <c r="G88" s="151"/>
      <c r="H88" s="62">
        <v>3824</v>
      </c>
      <c r="I88" s="62"/>
      <c r="J88" s="62" t="s">
        <v>21</v>
      </c>
      <c r="K88" s="57">
        <v>4</v>
      </c>
      <c r="L88" s="62" t="s">
        <v>195</v>
      </c>
      <c r="M88" s="137"/>
      <c r="N88" s="144"/>
      <c r="O88" s="109"/>
      <c r="P88" s="109"/>
      <c r="Q88" s="112"/>
      <c r="R88" s="168"/>
      <c r="S88" s="3"/>
    </row>
    <row r="89" spans="2:19" s="4" customFormat="1" ht="3" customHeight="1" x14ac:dyDescent="0.25">
      <c r="B89" s="57"/>
      <c r="C89" s="57"/>
      <c r="D89" s="57"/>
      <c r="E89" s="17"/>
      <c r="F89" s="56"/>
      <c r="G89" s="64"/>
      <c r="H89" s="62"/>
      <c r="I89" s="62"/>
      <c r="J89" s="62"/>
      <c r="K89" s="57"/>
      <c r="L89" s="62"/>
      <c r="M89" s="60"/>
      <c r="N89" s="76"/>
      <c r="O89" s="62"/>
      <c r="P89" s="62"/>
      <c r="Q89" s="62"/>
      <c r="R89" s="41"/>
      <c r="S89" s="3"/>
    </row>
    <row r="90" spans="2:19" s="1" customFormat="1" ht="12" customHeight="1" x14ac:dyDescent="0.25">
      <c r="B90" s="56" t="s">
        <v>32</v>
      </c>
      <c r="C90" s="67"/>
      <c r="D90" s="122">
        <v>1</v>
      </c>
      <c r="E90" s="17" t="s">
        <v>39</v>
      </c>
      <c r="F90" s="109">
        <f>ABS(H90-H91)</f>
        <v>5</v>
      </c>
      <c r="G90" s="71"/>
      <c r="H90" s="56">
        <v>3901</v>
      </c>
      <c r="I90" s="56">
        <v>1</v>
      </c>
      <c r="J90" s="56" t="s">
        <v>21</v>
      </c>
      <c r="K90" s="57">
        <v>1</v>
      </c>
      <c r="L90" s="56" t="s">
        <v>87</v>
      </c>
      <c r="M90" s="129" t="s">
        <v>44</v>
      </c>
      <c r="N90" s="145">
        <f>100-50.7</f>
        <v>49.3</v>
      </c>
      <c r="O90" s="109" t="s">
        <v>160</v>
      </c>
      <c r="P90" s="109">
        <v>8</v>
      </c>
      <c r="Q90" s="112">
        <f>450/P90</f>
        <v>56.25</v>
      </c>
      <c r="R90" s="117" t="s">
        <v>68</v>
      </c>
      <c r="S90" s="30"/>
    </row>
    <row r="91" spans="2:19" s="1" customFormat="1" ht="12" customHeight="1" x14ac:dyDescent="0.25">
      <c r="B91" s="61" t="s">
        <v>24</v>
      </c>
      <c r="C91" s="59"/>
      <c r="D91" s="123"/>
      <c r="E91" s="18" t="s">
        <v>39</v>
      </c>
      <c r="F91" s="110"/>
      <c r="G91" s="65"/>
      <c r="H91" s="61">
        <v>3896</v>
      </c>
      <c r="I91" s="61">
        <v>1</v>
      </c>
      <c r="J91" s="61" t="s">
        <v>21</v>
      </c>
      <c r="K91" s="58">
        <v>2</v>
      </c>
      <c r="L91" s="61" t="s">
        <v>102</v>
      </c>
      <c r="M91" s="136"/>
      <c r="N91" s="146"/>
      <c r="O91" s="110"/>
      <c r="P91" s="110"/>
      <c r="Q91" s="113"/>
      <c r="R91" s="118"/>
      <c r="S91" s="30"/>
    </row>
  </sheetData>
  <sortState xmlns:xlrd2="http://schemas.microsoft.com/office/spreadsheetml/2017/richdata2" ref="A99:U130">
    <sortCondition ref="K99:K130"/>
  </sortState>
  <mergeCells count="350">
    <mergeCell ref="P81:P82"/>
    <mergeCell ref="P87:P88"/>
    <mergeCell ref="P90:P91"/>
    <mergeCell ref="P45:P46"/>
    <mergeCell ref="P65:P66"/>
    <mergeCell ref="P77:P78"/>
    <mergeCell ref="P85:P86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R85:R86"/>
    <mergeCell ref="Q73:Q74"/>
    <mergeCell ref="O79:O80"/>
    <mergeCell ref="R51:R52"/>
    <mergeCell ref="R53:R54"/>
    <mergeCell ref="R55:R56"/>
    <mergeCell ref="R57:R58"/>
    <mergeCell ref="R59:R60"/>
    <mergeCell ref="R61:R62"/>
    <mergeCell ref="R63:R64"/>
    <mergeCell ref="R67:R68"/>
    <mergeCell ref="R79:R80"/>
    <mergeCell ref="O71:O72"/>
    <mergeCell ref="P51:P52"/>
    <mergeCell ref="P53:P54"/>
    <mergeCell ref="P55:P56"/>
    <mergeCell ref="P57:P58"/>
    <mergeCell ref="P59:P60"/>
    <mergeCell ref="P61:P62"/>
    <mergeCell ref="P67:P68"/>
    <mergeCell ref="P69:P70"/>
    <mergeCell ref="P71:P72"/>
    <mergeCell ref="P73:P74"/>
    <mergeCell ref="P79:P80"/>
    <mergeCell ref="R9:R10"/>
    <mergeCell ref="R45:R46"/>
    <mergeCell ref="R65:R66"/>
    <mergeCell ref="R77:R78"/>
    <mergeCell ref="H65:H66"/>
    <mergeCell ref="L45:L46"/>
    <mergeCell ref="M45:M46"/>
    <mergeCell ref="R29:R30"/>
    <mergeCell ref="R31:R32"/>
    <mergeCell ref="R33:R34"/>
    <mergeCell ref="R35:R36"/>
    <mergeCell ref="R37:R38"/>
    <mergeCell ref="R39:R40"/>
    <mergeCell ref="R41:R42"/>
    <mergeCell ref="Q35:Q36"/>
    <mergeCell ref="Q37:Q38"/>
    <mergeCell ref="Q39:Q40"/>
    <mergeCell ref="Q41:Q42"/>
    <mergeCell ref="L65:L66"/>
    <mergeCell ref="M65:M66"/>
    <mergeCell ref="M71:M72"/>
    <mergeCell ref="M57:M58"/>
    <mergeCell ref="R49:R50"/>
    <mergeCell ref="O31:O32"/>
    <mergeCell ref="R87:R88"/>
    <mergeCell ref="R71:R72"/>
    <mergeCell ref="R69:R70"/>
    <mergeCell ref="N85:N86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N65:N66"/>
    <mergeCell ref="O65:O66"/>
    <mergeCell ref="Q65:Q66"/>
    <mergeCell ref="Q57:Q58"/>
    <mergeCell ref="Q59:Q60"/>
    <mergeCell ref="R81:R82"/>
    <mergeCell ref="R73:R74"/>
    <mergeCell ref="O69:O70"/>
    <mergeCell ref="Q69:Q70"/>
    <mergeCell ref="Q81:Q82"/>
    <mergeCell ref="R47:R48"/>
    <mergeCell ref="Q31:Q32"/>
    <mergeCell ref="Q33:Q34"/>
    <mergeCell ref="L85:L86"/>
    <mergeCell ref="O85:O86"/>
    <mergeCell ref="Q85:Q86"/>
    <mergeCell ref="M31:M32"/>
    <mergeCell ref="M33:M34"/>
    <mergeCell ref="M35:M36"/>
    <mergeCell ref="O33:O34"/>
    <mergeCell ref="O37:O38"/>
    <mergeCell ref="O39:O40"/>
    <mergeCell ref="O41:O42"/>
    <mergeCell ref="O51:O52"/>
    <mergeCell ref="O61:O62"/>
    <mergeCell ref="Q47:Q48"/>
    <mergeCell ref="O59:O60"/>
    <mergeCell ref="O47:O48"/>
    <mergeCell ref="N77:N78"/>
    <mergeCell ref="O77:O78"/>
    <mergeCell ref="Q77:Q78"/>
    <mergeCell ref="O49:O50"/>
    <mergeCell ref="O53:O54"/>
    <mergeCell ref="O55:O56"/>
    <mergeCell ref="O35:O36"/>
    <mergeCell ref="G33:G34"/>
    <mergeCell ref="G35:G36"/>
    <mergeCell ref="D71:D72"/>
    <mergeCell ref="M87:M88"/>
    <mergeCell ref="Q87:Q88"/>
    <mergeCell ref="Q53:Q54"/>
    <mergeCell ref="Q55:Q56"/>
    <mergeCell ref="O67:O68"/>
    <mergeCell ref="Q67:Q68"/>
    <mergeCell ref="Q79:Q80"/>
    <mergeCell ref="K85:K86"/>
    <mergeCell ref="F69:F70"/>
    <mergeCell ref="G69:G70"/>
    <mergeCell ref="D59:D60"/>
    <mergeCell ref="F57:F58"/>
    <mergeCell ref="F59:F60"/>
    <mergeCell ref="D57:D58"/>
    <mergeCell ref="F61:F62"/>
    <mergeCell ref="Q71:Q72"/>
    <mergeCell ref="F67:F68"/>
    <mergeCell ref="D69:D70"/>
    <mergeCell ref="G61:G62"/>
    <mergeCell ref="F55:F56"/>
    <mergeCell ref="Q61:Q62"/>
    <mergeCell ref="M23:M24"/>
    <mergeCell ref="M51:M52"/>
    <mergeCell ref="M61:M62"/>
    <mergeCell ref="M25:M26"/>
    <mergeCell ref="M37:M38"/>
    <mergeCell ref="M39:M40"/>
    <mergeCell ref="M27:M28"/>
    <mergeCell ref="M29:M30"/>
    <mergeCell ref="M53:M54"/>
    <mergeCell ref="M55:M56"/>
    <mergeCell ref="M59:M60"/>
    <mergeCell ref="M41:M42"/>
    <mergeCell ref="G13:G14"/>
    <mergeCell ref="G25:G26"/>
    <mergeCell ref="D25:D26"/>
    <mergeCell ref="D27:D28"/>
    <mergeCell ref="G15:G16"/>
    <mergeCell ref="B85:B86"/>
    <mergeCell ref="D85:D86"/>
    <mergeCell ref="E85:E86"/>
    <mergeCell ref="G85:G86"/>
    <mergeCell ref="B65:B66"/>
    <mergeCell ref="B77:B78"/>
    <mergeCell ref="D65:D66"/>
    <mergeCell ref="E65:E66"/>
    <mergeCell ref="G65:G66"/>
    <mergeCell ref="G67:G68"/>
    <mergeCell ref="F81:F82"/>
    <mergeCell ref="F71:F72"/>
    <mergeCell ref="G71:G72"/>
    <mergeCell ref="G49:G50"/>
    <mergeCell ref="G27:G28"/>
    <mergeCell ref="G39:G40"/>
    <mergeCell ref="G51:G52"/>
    <mergeCell ref="F51:F52"/>
    <mergeCell ref="D53:D54"/>
    <mergeCell ref="K9:K10"/>
    <mergeCell ref="H9:H10"/>
    <mergeCell ref="G9:G10"/>
    <mergeCell ref="G11:G12"/>
    <mergeCell ref="D39:D40"/>
    <mergeCell ref="G37:G38"/>
    <mergeCell ref="D37:D38"/>
    <mergeCell ref="L9:L10"/>
    <mergeCell ref="G23:G24"/>
    <mergeCell ref="G17:G18"/>
    <mergeCell ref="G19:G20"/>
    <mergeCell ref="J9:J10"/>
    <mergeCell ref="D13:D14"/>
    <mergeCell ref="D15:D16"/>
    <mergeCell ref="D17:D18"/>
    <mergeCell ref="D19:D20"/>
    <mergeCell ref="D29:D30"/>
    <mergeCell ref="D31:D32"/>
    <mergeCell ref="D33:D34"/>
    <mergeCell ref="D35:D36"/>
    <mergeCell ref="G21:G22"/>
    <mergeCell ref="D11:D12"/>
    <mergeCell ref="G29:G30"/>
    <mergeCell ref="G31:G32"/>
    <mergeCell ref="N19:N20"/>
    <mergeCell ref="N21:N22"/>
    <mergeCell ref="B9:B10"/>
    <mergeCell ref="B45:B46"/>
    <mergeCell ref="F23:F24"/>
    <mergeCell ref="F25:F26"/>
    <mergeCell ref="F27:F28"/>
    <mergeCell ref="F39:F40"/>
    <mergeCell ref="F41:F42"/>
    <mergeCell ref="F29:F30"/>
    <mergeCell ref="F31:F32"/>
    <mergeCell ref="F33:F34"/>
    <mergeCell ref="F35:F36"/>
    <mergeCell ref="F37:F38"/>
    <mergeCell ref="F11:F12"/>
    <mergeCell ref="F13:F14"/>
    <mergeCell ref="F15:F16"/>
    <mergeCell ref="F17:F18"/>
    <mergeCell ref="D9:D10"/>
    <mergeCell ref="E9:E10"/>
    <mergeCell ref="F21:F22"/>
    <mergeCell ref="D21:D22"/>
    <mergeCell ref="D23:D24"/>
    <mergeCell ref="F19:F20"/>
    <mergeCell ref="O29:O30"/>
    <mergeCell ref="P9:P10"/>
    <mergeCell ref="P11:P12"/>
    <mergeCell ref="P13:P14"/>
    <mergeCell ref="P15:P16"/>
    <mergeCell ref="P17:P18"/>
    <mergeCell ref="P19:P20"/>
    <mergeCell ref="P21:P22"/>
    <mergeCell ref="M11:M12"/>
    <mergeCell ref="O21:O22"/>
    <mergeCell ref="M19:M20"/>
    <mergeCell ref="O9:O10"/>
    <mergeCell ref="M9:M10"/>
    <mergeCell ref="O15:O16"/>
    <mergeCell ref="O17:O18"/>
    <mergeCell ref="M17:M18"/>
    <mergeCell ref="N9:N10"/>
    <mergeCell ref="M21:M22"/>
    <mergeCell ref="M13:M14"/>
    <mergeCell ref="M15:M16"/>
    <mergeCell ref="N11:N12"/>
    <mergeCell ref="N13:N14"/>
    <mergeCell ref="N15:N16"/>
    <mergeCell ref="N17:N18"/>
    <mergeCell ref="O25:O26"/>
    <mergeCell ref="O27:O28"/>
    <mergeCell ref="Q9:Q10"/>
    <mergeCell ref="Q11:Q12"/>
    <mergeCell ref="Q13:Q14"/>
    <mergeCell ref="Q15:Q16"/>
    <mergeCell ref="Q17:Q18"/>
    <mergeCell ref="Q19:Q20"/>
    <mergeCell ref="Q21:Q22"/>
    <mergeCell ref="O23:O24"/>
    <mergeCell ref="Q23:Q24"/>
    <mergeCell ref="O19:O20"/>
    <mergeCell ref="O11:O12"/>
    <mergeCell ref="Q49:Q50"/>
    <mergeCell ref="O45:O46"/>
    <mergeCell ref="Q51:Q52"/>
    <mergeCell ref="N45:N46"/>
    <mergeCell ref="D47:D48"/>
    <mergeCell ref="G47:G48"/>
    <mergeCell ref="F49:F50"/>
    <mergeCell ref="N41:N42"/>
    <mergeCell ref="P41:P42"/>
    <mergeCell ref="P47:P48"/>
    <mergeCell ref="P49:P50"/>
    <mergeCell ref="D49:D50"/>
    <mergeCell ref="D79:D80"/>
    <mergeCell ref="F79:F80"/>
    <mergeCell ref="G79:G80"/>
    <mergeCell ref="D81:D82"/>
    <mergeCell ref="G77:G78"/>
    <mergeCell ref="D77:D78"/>
    <mergeCell ref="E77:E78"/>
    <mergeCell ref="G81:G82"/>
    <mergeCell ref="D67:D68"/>
    <mergeCell ref="D90:D91"/>
    <mergeCell ref="F90:F91"/>
    <mergeCell ref="M90:M91"/>
    <mergeCell ref="K65:K66"/>
    <mergeCell ref="M67:M68"/>
    <mergeCell ref="N35:N36"/>
    <mergeCell ref="N37:N38"/>
    <mergeCell ref="N39:N40"/>
    <mergeCell ref="Q90:Q91"/>
    <mergeCell ref="D55:D56"/>
    <mergeCell ref="F53:F54"/>
    <mergeCell ref="M77:M78"/>
    <mergeCell ref="J65:J66"/>
    <mergeCell ref="K77:K78"/>
    <mergeCell ref="L77:L78"/>
    <mergeCell ref="M69:M70"/>
    <mergeCell ref="M79:M80"/>
    <mergeCell ref="D51:D52"/>
    <mergeCell ref="D61:D62"/>
    <mergeCell ref="D87:D88"/>
    <mergeCell ref="F87:F88"/>
    <mergeCell ref="G87:G88"/>
    <mergeCell ref="D73:D74"/>
    <mergeCell ref="F73:F74"/>
    <mergeCell ref="R90:R91"/>
    <mergeCell ref="O81:O82"/>
    <mergeCell ref="O87:O88"/>
    <mergeCell ref="K45:K46"/>
    <mergeCell ref="D41:D42"/>
    <mergeCell ref="D45:D46"/>
    <mergeCell ref="E45:E46"/>
    <mergeCell ref="M47:M48"/>
    <mergeCell ref="M49:M50"/>
    <mergeCell ref="H45:H46"/>
    <mergeCell ref="G41:G42"/>
    <mergeCell ref="G45:G46"/>
    <mergeCell ref="F47:F48"/>
    <mergeCell ref="J45:J46"/>
    <mergeCell ref="M81:M82"/>
    <mergeCell ref="M73:M74"/>
    <mergeCell ref="H85:H86"/>
    <mergeCell ref="J85:J86"/>
    <mergeCell ref="H77:H78"/>
    <mergeCell ref="J77:J78"/>
    <mergeCell ref="N79:N80"/>
    <mergeCell ref="N81:N82"/>
    <mergeCell ref="N87:N88"/>
    <mergeCell ref="N90:N91"/>
    <mergeCell ref="P7:Q7"/>
    <mergeCell ref="O90:O91"/>
    <mergeCell ref="N47:N48"/>
    <mergeCell ref="N49:N50"/>
    <mergeCell ref="N51:N52"/>
    <mergeCell ref="N53:N54"/>
    <mergeCell ref="N55:N56"/>
    <mergeCell ref="N57:N58"/>
    <mergeCell ref="N59:N60"/>
    <mergeCell ref="N61:N62"/>
    <mergeCell ref="N67:N68"/>
    <mergeCell ref="N69:N70"/>
    <mergeCell ref="N71:N72"/>
    <mergeCell ref="N73:N74"/>
    <mergeCell ref="N23:N24"/>
    <mergeCell ref="N25:N26"/>
    <mergeCell ref="N27:N28"/>
    <mergeCell ref="N29:N30"/>
    <mergeCell ref="N31:N32"/>
    <mergeCell ref="N33:N34"/>
    <mergeCell ref="Q45:Q46"/>
    <mergeCell ref="Q25:Q26"/>
    <mergeCell ref="Q27:Q28"/>
    <mergeCell ref="Q29:Q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zoomScale="178" zoomScaleNormal="178" workbookViewId="0"/>
  </sheetViews>
  <sheetFormatPr defaultRowHeight="15" x14ac:dyDescent="0.25"/>
  <cols>
    <col min="1" max="1" width="1.7109375" style="82" customWidth="1"/>
    <col min="2" max="2" width="5.7109375" style="82" customWidth="1"/>
    <col min="3" max="3" width="5" style="82" customWidth="1"/>
    <col min="4" max="4" width="6.28515625" style="82" customWidth="1"/>
    <col min="5" max="5" width="3.28515625" style="82" customWidth="1"/>
    <col min="6" max="6" width="0.42578125" style="82" customWidth="1"/>
    <col min="7" max="7" width="5" style="82" customWidth="1"/>
    <col min="8" max="8" width="6.28515625" style="82" customWidth="1"/>
    <col min="9" max="9" width="3.7109375" style="82" customWidth="1"/>
    <col min="10" max="10" width="5" style="82" customWidth="1"/>
    <col min="11" max="11" width="6.28515625" style="82" customWidth="1"/>
    <col min="12" max="12" width="3.28515625" style="82" customWidth="1"/>
    <col min="13" max="13" width="0.42578125" style="82" customWidth="1"/>
    <col min="14" max="14" width="5" style="82" customWidth="1"/>
    <col min="15" max="15" width="6.28515625" style="82" customWidth="1"/>
    <col min="16" max="16" width="3.7109375" style="82" customWidth="1"/>
    <col min="17" max="17" width="5" style="82" customWidth="1"/>
    <col min="18" max="18" width="6.28515625" style="82" customWidth="1"/>
    <col min="19" max="19" width="3.28515625" style="82" customWidth="1"/>
    <col min="20" max="20" width="0.42578125" style="82" customWidth="1"/>
    <col min="21" max="21" width="5" style="82" customWidth="1"/>
    <col min="22" max="22" width="6.28515625" style="82" customWidth="1"/>
    <col min="23" max="23" width="3.7109375" style="82" customWidth="1"/>
    <col min="24" max="16384" width="9.140625" style="82"/>
  </cols>
  <sheetData>
    <row r="1" spans="1:23" ht="18.75" x14ac:dyDescent="0.25">
      <c r="A1" s="106" t="s">
        <v>196</v>
      </c>
    </row>
    <row r="4" spans="1:23" s="83" customFormat="1" ht="11.1" customHeight="1" x14ac:dyDescent="0.25">
      <c r="B4" s="84"/>
      <c r="C4" s="175" t="s">
        <v>3</v>
      </c>
      <c r="D4" s="175"/>
      <c r="E4" s="175"/>
      <c r="F4" s="175"/>
      <c r="G4" s="175"/>
      <c r="H4" s="175"/>
      <c r="I4" s="175"/>
      <c r="J4" s="176" t="s">
        <v>22</v>
      </c>
      <c r="K4" s="177"/>
      <c r="L4" s="177"/>
      <c r="M4" s="177"/>
      <c r="N4" s="177"/>
      <c r="O4" s="177"/>
      <c r="P4" s="178"/>
      <c r="Q4" s="175" t="s">
        <v>4</v>
      </c>
      <c r="R4" s="175"/>
      <c r="S4" s="175"/>
      <c r="T4" s="175"/>
      <c r="U4" s="175"/>
      <c r="V4" s="175"/>
      <c r="W4" s="179"/>
    </row>
    <row r="5" spans="1:23" s="83" customFormat="1" ht="11.1" customHeight="1" x14ac:dyDescent="0.25">
      <c r="B5" s="180" t="s">
        <v>86</v>
      </c>
      <c r="C5" s="182" t="s">
        <v>33</v>
      </c>
      <c r="D5" s="182"/>
      <c r="E5" s="182"/>
      <c r="F5" s="80"/>
      <c r="G5" s="182" t="s">
        <v>34</v>
      </c>
      <c r="H5" s="182"/>
      <c r="I5" s="183"/>
      <c r="J5" s="184" t="s">
        <v>33</v>
      </c>
      <c r="K5" s="184"/>
      <c r="L5" s="184"/>
      <c r="M5" s="85"/>
      <c r="N5" s="182" t="s">
        <v>34</v>
      </c>
      <c r="O5" s="182"/>
      <c r="P5" s="183"/>
      <c r="Q5" s="184" t="s">
        <v>33</v>
      </c>
      <c r="R5" s="184"/>
      <c r="S5" s="184"/>
      <c r="T5" s="85"/>
      <c r="U5" s="182" t="s">
        <v>34</v>
      </c>
      <c r="V5" s="182"/>
      <c r="W5" s="182"/>
    </row>
    <row r="6" spans="1:23" s="83" customFormat="1" ht="11.1" customHeight="1" x14ac:dyDescent="0.25">
      <c r="B6" s="181"/>
      <c r="C6" s="185" t="s">
        <v>1</v>
      </c>
      <c r="D6" s="186"/>
      <c r="E6" s="80" t="s">
        <v>37</v>
      </c>
      <c r="F6" s="86"/>
      <c r="G6" s="185" t="s">
        <v>1</v>
      </c>
      <c r="H6" s="186"/>
      <c r="I6" s="87" t="s">
        <v>37</v>
      </c>
      <c r="J6" s="187" t="s">
        <v>1</v>
      </c>
      <c r="K6" s="186"/>
      <c r="L6" s="80" t="s">
        <v>37</v>
      </c>
      <c r="M6" s="86"/>
      <c r="N6" s="185" t="s">
        <v>1</v>
      </c>
      <c r="O6" s="186"/>
      <c r="P6" s="87" t="s">
        <v>37</v>
      </c>
      <c r="Q6" s="187" t="s">
        <v>1</v>
      </c>
      <c r="R6" s="186"/>
      <c r="S6" s="80" t="s">
        <v>37</v>
      </c>
      <c r="T6" s="86"/>
      <c r="U6" s="185" t="s">
        <v>1</v>
      </c>
      <c r="V6" s="186"/>
      <c r="W6" s="80" t="s">
        <v>37</v>
      </c>
    </row>
    <row r="7" spans="1:23" s="88" customFormat="1" ht="2.1" customHeight="1" x14ac:dyDescent="0.25">
      <c r="B7" s="78"/>
      <c r="C7" s="78"/>
      <c r="D7" s="78"/>
      <c r="E7" s="78"/>
      <c r="F7" s="78"/>
      <c r="G7" s="78"/>
      <c r="H7" s="78"/>
      <c r="I7" s="89"/>
      <c r="J7" s="90"/>
      <c r="K7" s="78"/>
      <c r="L7" s="78"/>
      <c r="M7" s="78"/>
      <c r="N7" s="78"/>
      <c r="O7" s="78"/>
      <c r="P7" s="89"/>
      <c r="Q7" s="90"/>
      <c r="R7" s="78"/>
      <c r="S7" s="90"/>
      <c r="T7" s="90"/>
      <c r="U7" s="78"/>
      <c r="V7" s="78"/>
      <c r="W7" s="78"/>
    </row>
    <row r="8" spans="1:23" s="88" customFormat="1" ht="11.1" customHeight="1" x14ac:dyDescent="0.25">
      <c r="B8" s="81">
        <v>1</v>
      </c>
      <c r="C8" s="91" t="s">
        <v>166</v>
      </c>
      <c r="D8" s="78" t="s">
        <v>163</v>
      </c>
      <c r="E8" s="78">
        <v>31</v>
      </c>
      <c r="F8" s="78"/>
      <c r="G8" s="92" t="s">
        <v>165</v>
      </c>
      <c r="H8" s="78" t="s">
        <v>164</v>
      </c>
      <c r="I8" s="89">
        <v>145</v>
      </c>
      <c r="J8" s="93" t="s">
        <v>167</v>
      </c>
      <c r="K8" s="78" t="s">
        <v>168</v>
      </c>
      <c r="L8" s="78">
        <v>25</v>
      </c>
      <c r="M8" s="78"/>
      <c r="N8" s="11" t="s">
        <v>169</v>
      </c>
      <c r="O8" s="78" t="s">
        <v>170</v>
      </c>
      <c r="P8" s="89">
        <v>161</v>
      </c>
      <c r="Q8" s="93" t="s">
        <v>171</v>
      </c>
      <c r="R8" s="78" t="s">
        <v>172</v>
      </c>
      <c r="S8" s="78">
        <v>48</v>
      </c>
      <c r="T8" s="78"/>
      <c r="U8" s="11" t="s">
        <v>173</v>
      </c>
      <c r="V8" s="78" t="s">
        <v>174</v>
      </c>
      <c r="W8" s="78">
        <v>201</v>
      </c>
    </row>
    <row r="9" spans="1:23" s="88" customFormat="1" ht="11.1" customHeight="1" x14ac:dyDescent="0.25">
      <c r="B9" s="81">
        <v>2</v>
      </c>
      <c r="C9" s="91" t="s">
        <v>53</v>
      </c>
      <c r="D9" s="78" t="s">
        <v>175</v>
      </c>
      <c r="E9" s="78">
        <v>49</v>
      </c>
      <c r="F9" s="78"/>
      <c r="G9" s="11" t="s">
        <v>176</v>
      </c>
      <c r="H9" s="78" t="s">
        <v>177</v>
      </c>
      <c r="I9" s="89">
        <v>99</v>
      </c>
      <c r="J9" s="93" t="s">
        <v>83</v>
      </c>
      <c r="K9" s="78" t="s">
        <v>178</v>
      </c>
      <c r="L9" s="78">
        <v>23</v>
      </c>
      <c r="M9" s="78"/>
      <c r="N9" s="11" t="s">
        <v>179</v>
      </c>
      <c r="O9" s="78" t="s">
        <v>180</v>
      </c>
      <c r="P9" s="89">
        <v>201</v>
      </c>
      <c r="Q9" s="93" t="s">
        <v>181</v>
      </c>
      <c r="R9" s="78" t="s">
        <v>182</v>
      </c>
      <c r="S9" s="78">
        <v>51</v>
      </c>
      <c r="T9" s="78"/>
      <c r="U9" s="11" t="s">
        <v>183</v>
      </c>
      <c r="V9" s="78" t="s">
        <v>184</v>
      </c>
      <c r="W9" s="78">
        <v>94</v>
      </c>
    </row>
    <row r="10" spans="1:23" s="88" customFormat="1" ht="11.1" customHeight="1" x14ac:dyDescent="0.25">
      <c r="B10" s="81" t="s">
        <v>58</v>
      </c>
      <c r="C10" s="91" t="s">
        <v>185</v>
      </c>
      <c r="D10" s="78" t="s">
        <v>77</v>
      </c>
      <c r="E10" s="78">
        <v>33</v>
      </c>
      <c r="F10" s="78"/>
      <c r="G10" s="11" t="s">
        <v>186</v>
      </c>
      <c r="H10" s="78" t="s">
        <v>59</v>
      </c>
      <c r="I10" s="89">
        <v>98</v>
      </c>
      <c r="J10" s="93" t="s">
        <v>191</v>
      </c>
      <c r="K10" s="78" t="s">
        <v>190</v>
      </c>
      <c r="L10" s="78">
        <v>35</v>
      </c>
      <c r="M10" s="78"/>
      <c r="N10" s="11" t="s">
        <v>187</v>
      </c>
      <c r="O10" s="78" t="s">
        <v>78</v>
      </c>
      <c r="P10" s="89">
        <v>343</v>
      </c>
      <c r="Q10" s="93" t="s">
        <v>188</v>
      </c>
      <c r="R10" s="78" t="s">
        <v>77</v>
      </c>
      <c r="S10" s="78">
        <v>83</v>
      </c>
      <c r="T10" s="78"/>
      <c r="U10" s="11" t="s">
        <v>189</v>
      </c>
      <c r="V10" s="78" t="s">
        <v>77</v>
      </c>
      <c r="W10" s="78">
        <v>103</v>
      </c>
    </row>
    <row r="11" spans="1:23" s="88" customFormat="1" ht="11.1" customHeight="1" x14ac:dyDescent="0.25">
      <c r="B11" s="81" t="s">
        <v>60</v>
      </c>
      <c r="C11" s="91" t="s">
        <v>169</v>
      </c>
      <c r="D11" s="78" t="s">
        <v>63</v>
      </c>
      <c r="E11" s="78">
        <v>54</v>
      </c>
      <c r="F11" s="78"/>
      <c r="G11" s="11" t="s">
        <v>79</v>
      </c>
      <c r="H11" s="78" t="s">
        <v>62</v>
      </c>
      <c r="I11" s="89">
        <v>69</v>
      </c>
      <c r="J11" s="93" t="s">
        <v>83</v>
      </c>
      <c r="K11" s="78" t="s">
        <v>63</v>
      </c>
      <c r="L11" s="78">
        <v>58</v>
      </c>
      <c r="M11" s="78"/>
      <c r="N11" s="11" t="s">
        <v>76</v>
      </c>
      <c r="O11" s="78" t="s">
        <v>62</v>
      </c>
      <c r="P11" s="89">
        <v>121</v>
      </c>
      <c r="Q11" s="94" t="s">
        <v>2</v>
      </c>
      <c r="R11" s="78" t="s">
        <v>2</v>
      </c>
      <c r="S11" s="78" t="s">
        <v>2</v>
      </c>
      <c r="T11" s="78"/>
      <c r="U11" s="11" t="s">
        <v>2</v>
      </c>
      <c r="V11" s="78" t="s">
        <v>2</v>
      </c>
      <c r="W11" s="78" t="s">
        <v>2</v>
      </c>
    </row>
    <row r="12" spans="1:23" s="88" customFormat="1" ht="11.1" customHeight="1" x14ac:dyDescent="0.25">
      <c r="B12" s="95" t="s">
        <v>82</v>
      </c>
      <c r="C12" s="91" t="s">
        <v>83</v>
      </c>
      <c r="D12" s="78" t="s">
        <v>192</v>
      </c>
      <c r="E12" s="78">
        <v>71</v>
      </c>
      <c r="F12" s="78"/>
      <c r="G12" s="11" t="s">
        <v>83</v>
      </c>
      <c r="H12" s="78" t="s">
        <v>192</v>
      </c>
      <c r="I12" s="89">
        <v>71</v>
      </c>
      <c r="J12" s="93" t="s">
        <v>84</v>
      </c>
      <c r="K12" s="78" t="s">
        <v>192</v>
      </c>
      <c r="L12" s="78">
        <v>31</v>
      </c>
      <c r="M12" s="78"/>
      <c r="N12" s="11" t="s">
        <v>169</v>
      </c>
      <c r="O12" s="78" t="s">
        <v>192</v>
      </c>
      <c r="P12" s="89">
        <v>200</v>
      </c>
      <c r="Q12" s="94" t="s">
        <v>2</v>
      </c>
      <c r="R12" s="78" t="s">
        <v>2</v>
      </c>
      <c r="S12" s="78" t="s">
        <v>2</v>
      </c>
      <c r="T12" s="78"/>
      <c r="U12" s="11" t="s">
        <v>2</v>
      </c>
      <c r="V12" s="78" t="s">
        <v>2</v>
      </c>
      <c r="W12" s="78" t="s">
        <v>2</v>
      </c>
    </row>
    <row r="13" spans="1:23" s="88" customFormat="1" ht="11.1" customHeight="1" x14ac:dyDescent="0.25">
      <c r="B13" s="95" t="s">
        <v>23</v>
      </c>
      <c r="C13" s="91" t="s">
        <v>84</v>
      </c>
      <c r="D13" s="78" t="s">
        <v>81</v>
      </c>
      <c r="E13" s="78">
        <v>64</v>
      </c>
      <c r="F13" s="78"/>
      <c r="G13" s="11" t="s">
        <v>84</v>
      </c>
      <c r="H13" s="78" t="s">
        <v>81</v>
      </c>
      <c r="I13" s="89">
        <v>64</v>
      </c>
      <c r="J13" s="93" t="s">
        <v>169</v>
      </c>
      <c r="K13" s="78" t="s">
        <v>81</v>
      </c>
      <c r="L13" s="78">
        <v>33</v>
      </c>
      <c r="M13" s="78"/>
      <c r="N13" s="11" t="s">
        <v>193</v>
      </c>
      <c r="O13" s="78" t="s">
        <v>80</v>
      </c>
      <c r="P13" s="89">
        <v>105</v>
      </c>
      <c r="Q13" s="94" t="s">
        <v>2</v>
      </c>
      <c r="R13" s="78" t="s">
        <v>2</v>
      </c>
      <c r="S13" s="78" t="s">
        <v>2</v>
      </c>
      <c r="T13" s="78"/>
      <c r="U13" s="11" t="s">
        <v>2</v>
      </c>
      <c r="V13" s="78" t="s">
        <v>2</v>
      </c>
      <c r="W13" s="78" t="s">
        <v>2</v>
      </c>
    </row>
    <row r="14" spans="1:23" s="88" customFormat="1" ht="11.1" customHeight="1" x14ac:dyDescent="0.25">
      <c r="B14" s="79" t="s">
        <v>85</v>
      </c>
      <c r="C14" s="98" t="s">
        <v>197</v>
      </c>
      <c r="D14" s="96" t="s">
        <v>163</v>
      </c>
      <c r="E14" s="96">
        <v>31</v>
      </c>
      <c r="F14" s="96"/>
      <c r="G14" s="96" t="s">
        <v>198</v>
      </c>
      <c r="H14" s="96" t="s">
        <v>164</v>
      </c>
      <c r="I14" s="97">
        <v>145</v>
      </c>
      <c r="J14" s="98" t="s">
        <v>199</v>
      </c>
      <c r="K14" s="96" t="s">
        <v>178</v>
      </c>
      <c r="L14" s="96">
        <v>23</v>
      </c>
      <c r="M14" s="96"/>
      <c r="N14" s="96" t="s">
        <v>194</v>
      </c>
      <c r="O14" s="96" t="s">
        <v>78</v>
      </c>
      <c r="P14" s="97">
        <v>343</v>
      </c>
      <c r="Q14" s="98" t="s">
        <v>200</v>
      </c>
      <c r="R14" s="96" t="s">
        <v>172</v>
      </c>
      <c r="S14" s="96">
        <v>48</v>
      </c>
      <c r="T14" s="96"/>
      <c r="U14" s="96" t="s">
        <v>201</v>
      </c>
      <c r="V14" s="96" t="s">
        <v>174</v>
      </c>
      <c r="W14" s="96">
        <v>201</v>
      </c>
    </row>
    <row r="15" spans="1:23" s="102" customFormat="1" ht="11.1" customHeight="1" x14ac:dyDescent="0.25">
      <c r="A15" s="99"/>
      <c r="B15" s="80"/>
      <c r="C15" s="38"/>
      <c r="D15" s="38"/>
      <c r="E15" s="38"/>
      <c r="F15" s="38"/>
      <c r="G15" s="100"/>
      <c r="H15" s="38"/>
      <c r="I15" s="38"/>
      <c r="J15" s="101"/>
      <c r="K15" s="38"/>
      <c r="L15" s="38"/>
      <c r="M15" s="38"/>
      <c r="N15" s="38"/>
      <c r="O15" s="38"/>
      <c r="P15" s="38"/>
      <c r="Q15" s="101"/>
      <c r="R15" s="38"/>
      <c r="S15" s="38"/>
      <c r="T15" s="38"/>
      <c r="U15" s="101"/>
      <c r="V15" s="38"/>
      <c r="W15" s="38"/>
    </row>
    <row r="16" spans="1:23" s="105" customFormat="1" ht="11.1" customHeight="1" x14ac:dyDescent="0.25">
      <c r="A16" s="103"/>
      <c r="B16" s="81"/>
      <c r="C16" s="78"/>
      <c r="D16" s="78"/>
      <c r="E16" s="78"/>
      <c r="F16" s="78"/>
      <c r="G16" s="104"/>
      <c r="H16" s="78"/>
      <c r="I16" s="78"/>
      <c r="J16" s="11"/>
      <c r="K16" s="78"/>
      <c r="L16" s="78"/>
      <c r="M16" s="78"/>
      <c r="N16" s="78"/>
      <c r="O16" s="78"/>
      <c r="P16" s="78"/>
      <c r="Q16" s="11"/>
      <c r="R16" s="78"/>
      <c r="S16" s="78"/>
      <c r="T16" s="78"/>
      <c r="U16" s="11"/>
      <c r="V16" s="78"/>
      <c r="W16" s="78"/>
    </row>
  </sheetData>
  <mergeCells count="16">
    <mergeCell ref="C4:I4"/>
    <mergeCell ref="J4:P4"/>
    <mergeCell ref="Q4:W4"/>
    <mergeCell ref="B5:B6"/>
    <mergeCell ref="C5:E5"/>
    <mergeCell ref="G5:I5"/>
    <mergeCell ref="J5:L5"/>
    <mergeCell ref="N5:P5"/>
    <mergeCell ref="Q5:S5"/>
    <mergeCell ref="U5:W5"/>
    <mergeCell ref="C6:D6"/>
    <mergeCell ref="G6:H6"/>
    <mergeCell ref="J6:K6"/>
    <mergeCell ref="N6:O6"/>
    <mergeCell ref="Q6:R6"/>
    <mergeCell ref="U6: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T'Cup4 results</vt:lpstr>
      <vt:lpstr>T'Cup 4 Shortest-longest</vt:lpstr>
    </vt:vector>
  </TitlesOfParts>
  <Company>University of Reading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Guy Haworth</cp:lastModifiedBy>
  <cp:lastPrinted>2019-10-29T17:10:44Z</cp:lastPrinted>
  <dcterms:created xsi:type="dcterms:W3CDTF">2017-10-20T08:26:00Z</dcterms:created>
  <dcterms:modified xsi:type="dcterms:W3CDTF">2020-01-28T12:04:31Z</dcterms:modified>
</cp:coreProperties>
</file>