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showInkAnnotation="0"/>
  <mc:AlternateContent xmlns:mc="http://schemas.openxmlformats.org/markup-compatibility/2006">
    <mc:Choice Requires="x15">
      <x15ac:absPath xmlns:x15ac="http://schemas.microsoft.com/office/spreadsheetml/2010/11/ac" url="C:\My Documents\km\ICGA\TCEC\TCEC_14\"/>
    </mc:Choice>
  </mc:AlternateContent>
  <xr:revisionPtr revIDLastSave="0" documentId="13_ncr:1_{91065127-DE1A-4BAF-8A22-010F5682AFB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 Index to Wksheets" sheetId="1" r:id="rId1"/>
    <sheet name="1 TCEC14 Engines" sheetId="5" r:id="rId2"/>
    <sheet name="2 TCEC14 D4...P x-tables" sheetId="13" r:id="rId3"/>
    <sheet name="3 14.4 Results" sheetId="33" r:id="rId4"/>
    <sheet name="4 14.3 Results" sheetId="36" r:id="rId5"/>
    <sheet name="5 14.2 Results" sheetId="35" r:id="rId6"/>
    <sheet name="6 14.1 Results" sheetId="34" r:id="rId7"/>
    <sheet name="7 14.P Results" sheetId="37" r:id="rId8"/>
    <sheet name="8 14.SuperFinal" sheetId="38" r:id="rId9"/>
    <sheet name="9 T14 Generic Stats" sheetId="29" r:id="rId10"/>
    <sheet name="10 T14 Shortest-longest" sheetId="23" r:id="rId11"/>
    <sheet name="11 TCEC14 Quartet Rapid" sheetId="39" r:id="rId12"/>
  </sheets>
  <definedNames>
    <definedName name="_13.P_GH_x_table_1" localSheetId="2">'2 TCEC14 D4...P x-tables'!#REF!</definedName>
    <definedName name="_13.P_GH_x_table_2" localSheetId="2">'2 TCEC14 D4...P x-tables'!#REF!</definedName>
    <definedName name="_13.P_GH_x_table_3" localSheetId="2">'2 TCEC14 D4...P x-tables'!#REF!</definedName>
    <definedName name="_R1_x_table" localSheetId="2">'2 TCEC14 D4...P x-tables'!#REF!</definedName>
    <definedName name="_R4_Rapid_x_table" localSheetId="2">'2 TCEC14 D4...P x-tables'!#REF!</definedName>
    <definedName name="_R4_Rapid_x_table_1" localSheetId="2">'2 TCEC14 D4...P x-tables'!#REF!</definedName>
    <definedName name="_R4_Rapid_x_table_2" localSheetId="2">'2 TCEC14 D4...P x-tables'!#REF!</definedName>
    <definedName name="_R5_Blitz_x_table" localSheetId="2">'2 TCEC14 D4...P x-tables'!#REF!</definedName>
    <definedName name="Crosstable_14.1" localSheetId="2">'2 TCEC14 D4...P x-tables'!$C$46:$R$54</definedName>
    <definedName name="Crosstable_14.2" localSheetId="2">'2 TCEC14 D4...P x-tables'!#REF!</definedName>
    <definedName name="Crosstable_14.2_1" localSheetId="2">'2 TCEC14 D4...P x-tables'!$C$34:$R$42</definedName>
    <definedName name="Crosstable_14.3" localSheetId="2">'2 TCEC14 D4...P x-tables'!$C$22:$S$40</definedName>
    <definedName name="Crosstable_14.4" localSheetId="2">'2 TCEC14 D4...P x-tables'!$C$6:$V$18</definedName>
    <definedName name="Crosstable_14.P" localSheetId="2">'2 TCEC14 D4...P x-tables'!$C$58:$S$78</definedName>
    <definedName name="D0_x_table" localSheetId="2">'2 TCEC14 D4...P x-tables'!#REF!</definedName>
    <definedName name="D0_x_table_1" localSheetId="2">'2 TCEC14 D4...P x-tables'!#REF!</definedName>
    <definedName name="D1_x_table" localSheetId="2">'2 TCEC14 D4...P x-tables'!#REF!</definedName>
    <definedName name="D1_x_table_1" localSheetId="2">'2 TCEC14 D4...P x-tables'!#REF!</definedName>
    <definedName name="D2_x_table" localSheetId="2">'2 TCEC14 D4...P x-tables'!#REF!</definedName>
    <definedName name="D2_x_table_1" localSheetId="2">'2 TCEC14 D4...P x-tables'!#REF!</definedName>
    <definedName name="D3_x_table" localSheetId="2">'2 TCEC14 D4...P x-tables'!#REF!</definedName>
    <definedName name="D3_x_table_1" localSheetId="2">'2 TCEC14 D4...P x-tables'!#REF!</definedName>
    <definedName name="D4_x_table" localSheetId="2">'2 TCEC14 D4...P x-tables'!#REF!</definedName>
    <definedName name="D4_x_table_1" localSheetId="2">'2 TCEC14 D4...P x-tables'!#REF!</definedName>
    <definedName name="D4_x_table_2" localSheetId="2">'2 TCEC14 D4...P x-tables'!#REF!</definedName>
    <definedName name="D4_x_table_3" localSheetId="2">'2 TCEC14 D4...P x-tables'!#REF!</definedName>
    <definedName name="Results_14.1_v2" localSheetId="6">'6 14.1 Results'!$E$9:$V$124</definedName>
    <definedName name="Results_14.1_v2_1" localSheetId="6">'6 14.1 Results'!$Z$11:$AB$124</definedName>
    <definedName name="Results_14.2" localSheetId="5">'5 14.2 Results'!$E$9:$V$122</definedName>
    <definedName name="Results_14.2_1" localSheetId="5">'5 14.2 Results'!$Z$10:$AB$122</definedName>
    <definedName name="Results_14.3" localSheetId="4">'4 14.3 Results'!$E$9:$V$123</definedName>
    <definedName name="Results_14.3_1" localSheetId="4">'4 14.3 Results'!#REF!</definedName>
    <definedName name="Results_14.4" localSheetId="3">'3 14.4 Results'!$E$9:$V$274</definedName>
    <definedName name="Results_14.4_1" localSheetId="3">'3 14.4 Results'!#REF!</definedName>
    <definedName name="Results_14.P" localSheetId="7">'7 14.P Results'!$E$9:$AB$115</definedName>
    <definedName name="Results_14.P_1" localSheetId="7">'7 14.P Results'!#REF!</definedName>
    <definedName name="Sufi_schedule" localSheetId="8">'8 14.SuperFinal'!$B$11:$B$1309</definedName>
    <definedName name="TCEC12.1_x_table" localSheetId="2">'2 TCEC14 D4...P x-tables'!#REF!</definedName>
    <definedName name="TCEC12.1_x_table_1" localSheetId="2">'2 TCEC14 D4...P x-tables'!#REF!</definedName>
    <definedName name="TCEC12.P_x_table" localSheetId="2">'2 TCEC14 D4...P x-tables'!#REF!</definedName>
    <definedName name="TCEC12.P_x_table_1" localSheetId="2">'2 TCEC14 D4...P x-tables'!#REF!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73" i="13" l="1"/>
  <c r="F22" i="39" l="1"/>
  <c r="G22" i="39" s="1"/>
  <c r="H22" i="39" s="1"/>
  <c r="I22" i="39" s="1"/>
  <c r="J22" i="39" s="1"/>
  <c r="K22" i="39" s="1"/>
  <c r="L22" i="39" s="1"/>
  <c r="M22" i="39" s="1"/>
  <c r="N22" i="39" s="1"/>
  <c r="O22" i="39" s="1"/>
  <c r="P22" i="39" s="1"/>
  <c r="Q22" i="39" s="1"/>
  <c r="R22" i="39" s="1"/>
  <c r="S22" i="39" s="1"/>
  <c r="T22" i="39" s="1"/>
  <c r="U22" i="39" s="1"/>
  <c r="V22" i="39" s="1"/>
  <c r="W22" i="39" s="1"/>
  <c r="X22" i="39" s="1"/>
  <c r="F21" i="39" l="1"/>
  <c r="G21" i="39" s="1"/>
  <c r="H21" i="39" s="1"/>
  <c r="I21" i="39" s="1"/>
  <c r="J21" i="39" s="1"/>
  <c r="K21" i="39" s="1"/>
  <c r="L21" i="39" s="1"/>
  <c r="M21" i="39" s="1"/>
  <c r="N21" i="39" s="1"/>
  <c r="O21" i="39" s="1"/>
  <c r="P21" i="39" s="1"/>
  <c r="Q21" i="39" s="1"/>
  <c r="R21" i="39" s="1"/>
  <c r="S21" i="39" s="1"/>
  <c r="T21" i="39" s="1"/>
  <c r="U21" i="39" s="1"/>
  <c r="V21" i="39" s="1"/>
  <c r="W21" i="39" s="1"/>
  <c r="X21" i="39" s="1"/>
  <c r="F23" i="39"/>
  <c r="G23" i="39" s="1"/>
  <c r="H23" i="39" s="1"/>
  <c r="I23" i="39" s="1"/>
  <c r="J23" i="39" s="1"/>
  <c r="K23" i="39" s="1"/>
  <c r="L23" i="39" s="1"/>
  <c r="M23" i="39" s="1"/>
  <c r="N23" i="39" s="1"/>
  <c r="O23" i="39" s="1"/>
  <c r="P23" i="39" s="1"/>
  <c r="Q23" i="39" s="1"/>
  <c r="R23" i="39" s="1"/>
  <c r="S23" i="39" s="1"/>
  <c r="T23" i="39" s="1"/>
  <c r="U23" i="39" s="1"/>
  <c r="V23" i="39" s="1"/>
  <c r="W23" i="39" s="1"/>
  <c r="X23" i="39" s="1"/>
  <c r="F20" i="39"/>
  <c r="G20" i="39" l="1"/>
  <c r="H20" i="39" l="1"/>
  <c r="R8" i="37"/>
  <c r="R7" i="37" s="1"/>
  <c r="R6" i="37" s="1"/>
  <c r="S8" i="37"/>
  <c r="T8" i="37"/>
  <c r="I20" i="39" l="1"/>
  <c r="U30" i="29"/>
  <c r="U29" i="29"/>
  <c r="U28" i="29"/>
  <c r="U27" i="29"/>
  <c r="U26" i="29"/>
  <c r="U25" i="29"/>
  <c r="U24" i="29"/>
  <c r="U23" i="29"/>
  <c r="U22" i="29"/>
  <c r="U21" i="29"/>
  <c r="U20" i="29"/>
  <c r="W28" i="29"/>
  <c r="W29" i="29"/>
  <c r="U18" i="29"/>
  <c r="U17" i="29"/>
  <c r="U15" i="29"/>
  <c r="U14" i="29"/>
  <c r="U13" i="29"/>
  <c r="U12" i="29"/>
  <c r="J20" i="39" l="1"/>
  <c r="M7" i="38"/>
  <c r="N7" i="38"/>
  <c r="L7" i="38"/>
  <c r="L6" i="38" s="1"/>
  <c r="J7" i="38"/>
  <c r="J6" i="38" s="1"/>
  <c r="J5" i="38" s="1"/>
  <c r="M5" i="38" l="1"/>
  <c r="M4" i="38"/>
  <c r="K20" i="39"/>
  <c r="L20" i="39" l="1"/>
  <c r="M20" i="39" l="1"/>
  <c r="R21" i="29"/>
  <c r="R22" i="29"/>
  <c r="R23" i="29"/>
  <c r="R24" i="29"/>
  <c r="R25" i="29"/>
  <c r="R26" i="29"/>
  <c r="R27" i="29"/>
  <c r="R28" i="29"/>
  <c r="R29" i="29"/>
  <c r="R30" i="29"/>
  <c r="R20" i="29"/>
  <c r="Q18" i="29"/>
  <c r="R18" i="29" s="1"/>
  <c r="Q17" i="29"/>
  <c r="R17" i="29" s="1"/>
  <c r="R15" i="29"/>
  <c r="R14" i="29"/>
  <c r="R13" i="29"/>
  <c r="R12" i="29"/>
  <c r="I7" i="37"/>
  <c r="I6" i="37" s="1"/>
  <c r="I5" i="37" s="1"/>
  <c r="N20" i="39" l="1"/>
  <c r="J77" i="13"/>
  <c r="J76" i="13"/>
  <c r="J75" i="13"/>
  <c r="J74" i="13"/>
  <c r="J73" i="13"/>
  <c r="J72" i="13"/>
  <c r="J71" i="13"/>
  <c r="J70" i="13"/>
  <c r="J60" i="13"/>
  <c r="J61" i="13"/>
  <c r="J62" i="13"/>
  <c r="J63" i="13"/>
  <c r="J64" i="13"/>
  <c r="J65" i="13"/>
  <c r="J66" i="13"/>
  <c r="J59" i="13"/>
  <c r="O20" i="39" l="1"/>
  <c r="AB7" i="35"/>
  <c r="AA7" i="35"/>
  <c r="Z7" i="35"/>
  <c r="AC9" i="35" s="1"/>
  <c r="AC10" i="35" s="1"/>
  <c r="O6" i="33"/>
  <c r="I8" i="33"/>
  <c r="I6" i="33" s="1"/>
  <c r="I8" i="36"/>
  <c r="I6" i="36" s="1"/>
  <c r="O6" i="36"/>
  <c r="I8" i="35"/>
  <c r="I6" i="35" s="1"/>
  <c r="O6" i="35"/>
  <c r="AA7" i="34"/>
  <c r="AB7" i="34"/>
  <c r="Z7" i="34"/>
  <c r="W9" i="34"/>
  <c r="I8" i="34"/>
  <c r="O6" i="34"/>
  <c r="O7" i="35" l="1"/>
  <c r="O8" i="35" s="1"/>
  <c r="O5" i="35" s="1"/>
  <c r="O7" i="33"/>
  <c r="O7" i="36"/>
  <c r="P20" i="39"/>
  <c r="AC9" i="34"/>
  <c r="O8" i="36"/>
  <c r="O5" i="36" s="1"/>
  <c r="O8" i="33"/>
  <c r="O5" i="33" s="1"/>
  <c r="I6" i="34"/>
  <c r="Q20" i="39" l="1"/>
  <c r="AC10" i="34"/>
  <c r="O7" i="34"/>
  <c r="O8" i="34" s="1"/>
  <c r="O5" i="34" s="1"/>
  <c r="R20" i="39" l="1"/>
  <c r="S8" i="34"/>
  <c r="S20" i="39" l="1"/>
  <c r="R8" i="33"/>
  <c r="Q8" i="35"/>
  <c r="R8" i="34"/>
  <c r="Q8" i="34"/>
  <c r="T20" i="39" l="1"/>
  <c r="Q8" i="33"/>
  <c r="U20" i="39" l="1"/>
  <c r="O30" i="29"/>
  <c r="O29" i="29"/>
  <c r="O28" i="29"/>
  <c r="O27" i="29"/>
  <c r="O26" i="29"/>
  <c r="O25" i="29"/>
  <c r="O24" i="29"/>
  <c r="O23" i="29"/>
  <c r="O22" i="29"/>
  <c r="O21" i="29"/>
  <c r="O20" i="29"/>
  <c r="O15" i="29"/>
  <c r="O14" i="29"/>
  <c r="O13" i="29"/>
  <c r="O12" i="29"/>
  <c r="N18" i="29"/>
  <c r="O18" i="29" s="1"/>
  <c r="N17" i="29"/>
  <c r="O17" i="29" s="1"/>
  <c r="L30" i="29"/>
  <c r="L29" i="29"/>
  <c r="L28" i="29"/>
  <c r="L27" i="29"/>
  <c r="L26" i="29"/>
  <c r="L25" i="29"/>
  <c r="L24" i="29"/>
  <c r="L23" i="29"/>
  <c r="L22" i="29"/>
  <c r="L21" i="29"/>
  <c r="L20" i="29"/>
  <c r="W23" i="29"/>
  <c r="I23" i="29"/>
  <c r="F23" i="29"/>
  <c r="L15" i="29"/>
  <c r="L14" i="29"/>
  <c r="L13" i="29"/>
  <c r="L12" i="29"/>
  <c r="K18" i="29"/>
  <c r="L18" i="29" s="1"/>
  <c r="K17" i="29"/>
  <c r="L17" i="29" s="1"/>
  <c r="I30" i="29"/>
  <c r="I29" i="29"/>
  <c r="I28" i="29"/>
  <c r="I27" i="29"/>
  <c r="I26" i="29"/>
  <c r="I25" i="29"/>
  <c r="I24" i="29"/>
  <c r="I22" i="29"/>
  <c r="I21" i="29"/>
  <c r="I20" i="29"/>
  <c r="W27" i="29"/>
  <c r="W24" i="29"/>
  <c r="I13" i="29"/>
  <c r="I14" i="29"/>
  <c r="I15" i="29"/>
  <c r="I12" i="29"/>
  <c r="H18" i="29"/>
  <c r="I18" i="29" s="1"/>
  <c r="H17" i="29"/>
  <c r="I17" i="29" s="1"/>
  <c r="J13" i="35"/>
  <c r="K13" i="35"/>
  <c r="K15" i="35"/>
  <c r="V20" i="39" l="1"/>
  <c r="K19" i="36"/>
  <c r="J23" i="36"/>
  <c r="K53" i="36"/>
  <c r="K56" i="36"/>
  <c r="K75" i="36"/>
  <c r="W20" i="39" l="1"/>
  <c r="F21" i="29"/>
  <c r="F22" i="29"/>
  <c r="F24" i="29"/>
  <c r="F25" i="29"/>
  <c r="F26" i="29"/>
  <c r="F27" i="29"/>
  <c r="F28" i="29"/>
  <c r="F29" i="29"/>
  <c r="F30" i="29"/>
  <c r="F20" i="29"/>
  <c r="F14" i="29"/>
  <c r="F15" i="29"/>
  <c r="F13" i="29"/>
  <c r="F12" i="29"/>
  <c r="X20" i="39" l="1"/>
  <c r="K16" i="33"/>
  <c r="K17" i="33"/>
  <c r="J29" i="33"/>
  <c r="J30" i="33"/>
  <c r="K30" i="33"/>
  <c r="J31" i="33"/>
  <c r="J34" i="33"/>
  <c r="J56" i="33"/>
  <c r="K56" i="33"/>
  <c r="J63" i="33"/>
  <c r="J48" i="13"/>
  <c r="J49" i="13"/>
  <c r="J50" i="13"/>
  <c r="J51" i="13"/>
  <c r="J52" i="13"/>
  <c r="J53" i="13"/>
  <c r="J54" i="13"/>
  <c r="J47" i="13"/>
  <c r="J36" i="13"/>
  <c r="J37" i="13"/>
  <c r="J38" i="13"/>
  <c r="J39" i="13"/>
  <c r="J40" i="13"/>
  <c r="J41" i="13"/>
  <c r="J42" i="13"/>
  <c r="J35" i="13"/>
  <c r="J24" i="13" l="1"/>
  <c r="J25" i="13"/>
  <c r="J26" i="13"/>
  <c r="J27" i="13"/>
  <c r="J28" i="13"/>
  <c r="J29" i="13"/>
  <c r="J30" i="13"/>
  <c r="J23" i="13"/>
  <c r="J8" i="13" l="1"/>
  <c r="J9" i="13"/>
  <c r="J10" i="13"/>
  <c r="J11" i="13"/>
  <c r="J12" i="13"/>
  <c r="J13" i="13"/>
  <c r="J14" i="13"/>
  <c r="J15" i="13"/>
  <c r="J16" i="13"/>
  <c r="J17" i="13"/>
  <c r="J18" i="13"/>
  <c r="J7" i="13"/>
  <c r="Q40" i="29" l="1"/>
  <c r="R40" i="29" l="1"/>
  <c r="W30" i="29" l="1"/>
  <c r="N40" i="29" l="1"/>
  <c r="K40" i="29"/>
  <c r="H40" i="29"/>
  <c r="E40" i="29"/>
  <c r="L40" i="29" l="1"/>
  <c r="F40" i="29"/>
  <c r="W22" i="29"/>
  <c r="W25" i="29"/>
  <c r="W21" i="29"/>
  <c r="W26" i="29"/>
  <c r="W20" i="29"/>
  <c r="W12" i="29"/>
  <c r="W13" i="29"/>
  <c r="W14" i="29"/>
  <c r="W15" i="29"/>
  <c r="W11" i="29"/>
  <c r="E18" i="29"/>
  <c r="F18" i="29" s="1"/>
  <c r="E17" i="29"/>
  <c r="F17" i="29" s="1"/>
  <c r="H16" i="29"/>
  <c r="I16" i="29" s="1"/>
  <c r="E16" i="29"/>
  <c r="F16" i="29" s="1"/>
  <c r="I40" i="29"/>
  <c r="W32" i="29" l="1"/>
  <c r="X29" i="29"/>
  <c r="X28" i="29"/>
  <c r="X23" i="29"/>
  <c r="X30" i="29"/>
  <c r="X22" i="29"/>
  <c r="X27" i="29"/>
  <c r="X24" i="29"/>
  <c r="X25" i="29"/>
  <c r="X26" i="29"/>
  <c r="X21" i="29"/>
  <c r="X12" i="29"/>
  <c r="X15" i="29"/>
  <c r="X20" i="29"/>
  <c r="X14" i="29"/>
  <c r="X13" i="29"/>
  <c r="W16" i="29"/>
  <c r="X16" i="29" s="1"/>
  <c r="O40" i="29"/>
  <c r="W17" i="29"/>
  <c r="X17" i="29" s="1"/>
  <c r="W18" i="29"/>
  <c r="X18" i="29" s="1"/>
  <c r="B11" i="5" l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rosstable 14.1" type="6" refreshedVersion="6" background="1" saveData="1">
    <textPr codePage="932" sourceFile="C:\My Documents\km\icga\TCEC\TCEC_14\logfiles\Crosstable 14.1.txt" delimited="0">
      <textFields count="17">
        <textField/>
        <textField type="text" position="2"/>
        <textField position="22"/>
        <textField position="26"/>
        <textField position="31"/>
        <textField position="34"/>
        <textField position="41"/>
        <textField position="43"/>
        <textField position="48"/>
        <textField type="text" position="53"/>
        <textField type="text" position="58"/>
        <textField type="text" position="63"/>
        <textField type="text" position="68"/>
        <textField type="text" position="73"/>
        <textField type="text" position="78"/>
        <textField type="text" position="83"/>
        <textField type="text" position="88"/>
      </textFields>
    </textPr>
  </connection>
  <connection id="2" xr16:uid="{00000000-0015-0000-FFFF-FFFF01000000}" name="Crosstable 14.21" type="6" refreshedVersion="6" background="1" saveData="1">
    <textPr codePage="932" sourceFile="C:\My Documents\km\icga\TCEC\TCEC_14\logfiles\Crosstable 14.2.txt" delimited="0">
      <textFields count="17">
        <textField/>
        <textField type="text" position="2"/>
        <textField position="26"/>
        <textField position="30"/>
        <textField position="35"/>
        <textField position="38"/>
        <textField position="45"/>
        <textField position="47"/>
        <textField position="52"/>
        <textField type="text" position="57"/>
        <textField type="text" position="62"/>
        <textField type="text" position="67"/>
        <textField type="text" position="72"/>
        <textField type="text" position="77"/>
        <textField type="text" position="82"/>
        <textField type="text" position="87"/>
        <textField type="text" position="92"/>
      </textFields>
    </textPr>
  </connection>
  <connection id="3" xr16:uid="{00000000-0015-0000-FFFF-FFFF02000000}" name="Crosstable 14.3" type="6" refreshedVersion="6" background="1" saveData="1">
    <textPr codePage="932" sourceFile="C:\My Documents\km\icga\TCEC\TCEC_14\logfiles\Crosstable 14.3.txt" delimited="0">
      <textFields count="17">
        <textField/>
        <textField type="text" position="2"/>
        <textField position="23"/>
        <textField position="27"/>
        <textField position="32"/>
        <textField position="35"/>
        <textField position="42"/>
        <textField position="44"/>
        <textField position="49"/>
        <textField type="text" position="54"/>
        <textField type="text" position="59"/>
        <textField type="text" position="64"/>
        <textField type="text" position="69"/>
        <textField type="text" position="74"/>
        <textField type="text" position="79"/>
        <textField type="text" position="84"/>
        <textField type="text" position="89"/>
      </textFields>
    </textPr>
  </connection>
  <connection id="4" xr16:uid="{00000000-0015-0000-FFFF-FFFF03000000}" name="Crosstable 14.4" type="6" refreshedVersion="6" background="1" saveData="1">
    <textPr codePage="932" sourceFile="C:\My Documents\km\icga\TCEC\TCEC_14\logfiles\Crosstable 14.4.txt" delimited="0">
      <textFields count="21">
        <textField/>
        <textField type="text" position="2"/>
        <textField position="22"/>
        <textField position="26"/>
        <textField position="31"/>
        <textField position="34"/>
        <textField position="41"/>
        <textField position="43"/>
        <textField position="48"/>
        <textField type="text" position="53"/>
        <textField type="text" position="58"/>
        <textField type="text" position="63"/>
        <textField type="text" position="68"/>
        <textField type="text" position="73"/>
        <textField type="text" position="78"/>
        <textField type="text" position="83"/>
        <textField type="text" position="88"/>
        <textField type="text" position="93"/>
        <textField type="text" position="98"/>
        <textField type="text" position="103"/>
        <textField type="text" position="108"/>
      </textFields>
    </textPr>
  </connection>
  <connection id="5" xr16:uid="{00000000-0015-0000-FFFF-FFFF04000000}" name="Crosstable 14.P" type="6" refreshedVersion="6" background="1" saveData="1">
    <textPr codePage="932" sourceFile="C:\My Documents\km\icga\TCEC\TCEC_14\logfiles\Crosstable 14.P.txt" delimited="0">
      <textFields count="17">
        <textField/>
        <textField type="text" position="2"/>
        <textField position="23"/>
        <textField position="27"/>
        <textField position="32"/>
        <textField position="35"/>
        <textField position="42"/>
        <textField position="44"/>
        <textField position="49"/>
        <textField type="text" position="54"/>
        <textField type="text" position="61"/>
        <textField type="text" position="68"/>
        <textField type="text" position="75"/>
        <textField type="text" position="82"/>
        <textField type="text" position="89"/>
        <textField type="text" position="96"/>
        <textField type="text" position="103"/>
      </textFields>
    </textPr>
  </connection>
  <connection id="6" xr16:uid="{00000000-0015-0000-FFFF-FFFF05000000}" name="Results 14.1 v2" type="6" refreshedVersion="6" background="1" saveData="1">
    <textPr codePage="850" sourceFile="C:\My Documents\km\icga\TCEC\TCEC_14\logfiles\Results 14.1 v2.txt" delimited="0">
      <textFields count="15">
        <textField/>
        <textField type="text" position="3"/>
        <textField position="22"/>
        <textField type="text" position="30"/>
        <textField type="text" position="50"/>
        <textField position="73"/>
        <textField position="79"/>
        <textField position="87"/>
        <textField position="94"/>
        <textField position="104"/>
        <textField position="107"/>
        <textField position="118"/>
        <textField position="127"/>
        <textField type="text" position="131"/>
        <textField type="text" position="197"/>
      </textFields>
    </textPr>
  </connection>
  <connection id="7" xr16:uid="{00000000-0015-0000-FFFF-FFFF06000000}" name="Results 14.1 v21" type="6" refreshedVersion="6" background="1" saveData="1">
    <textPr codePage="850" sourceFile="C:\My Documents\km\icga\TCEC\TCEC_14\logfiles\Results 14.1 v2.txt" delimited="0">
      <textFields count="21">
        <textField/>
        <textField type="skip" position="3"/>
        <textField type="skip" position="22"/>
        <textField type="skip" position="26"/>
        <textField type="skip" position="30"/>
        <textField type="skip" position="50"/>
        <textField type="skip" position="70"/>
        <textField type="skip" position="79"/>
        <textField type="skip" position="87"/>
        <textField type="skip" position="94"/>
        <textField type="skip" position="104"/>
        <textField type="skip" position="107"/>
        <textField position="118"/>
        <textField position="121"/>
        <textField position="122"/>
        <textField position="124"/>
        <textField position="125"/>
        <textField type="skip" position="127"/>
        <textField type="skip" position="131"/>
        <textField type="skip" position="179"/>
        <textField type="skip" position="193"/>
      </textFields>
    </textPr>
  </connection>
  <connection id="8" xr16:uid="{00000000-0015-0000-FFFF-FFFF07000000}" name="Results 14.2" type="6" refreshedVersion="6" background="1" saveData="1">
    <textPr codePage="850" sourceFile="C:\My Documents\km\icga\TCEC\TCEC_14\logfiles\Results 14.2.txt" delimited="0">
      <textFields count="15">
        <textField/>
        <textField type="text" position="3"/>
        <textField position="26"/>
        <textField type="text" position="34"/>
        <textField type="text" position="58"/>
        <textField position="82"/>
        <textField position="87"/>
        <textField position="95"/>
        <textField position="104"/>
        <textField position="112"/>
        <textField position="115"/>
        <textField position="126"/>
        <textField type="text" position="135"/>
        <textField type="text" position="139"/>
        <textField type="text" position="217"/>
      </textFields>
    </textPr>
  </connection>
  <connection id="9" xr16:uid="{00000000-0015-0000-FFFF-FFFF08000000}" name="Results 14.21" type="6" refreshedVersion="6" background="1" saveData="1">
    <textPr codePage="850" sourceFile="C:\My Documents\km\icga\TCEC\TCEC_14\logfiles\Results 14.2.txt" delimited="0">
      <textFields count="9">
        <textField/>
        <textField type="skip" position="3"/>
        <textField position="126"/>
        <textField type="skip" position="129"/>
        <textField position="130"/>
        <textField type="skip" position="132"/>
        <textField position="133"/>
        <textField type="skip" position="135"/>
        <textField type="skip" position="217"/>
      </textFields>
    </textPr>
  </connection>
  <connection id="10" xr16:uid="{00000000-0015-0000-FFFF-FFFF09000000}" name="Results 14.3" type="6" refreshedVersion="6" background="1" saveData="1">
    <textPr codePage="850" sourceFile="C:\My Documents\km\icga\TCEC\TCEC_14\logfiles\Results 14.3.txt" delimited="0">
      <textFields count="15">
        <textField/>
        <textField type="text" position="3"/>
        <textField type="text" position="23"/>
        <textField type="text" position="31"/>
        <textField type="text" position="52"/>
        <textField position="77"/>
        <textField position="81"/>
        <textField position="89"/>
        <textField position="98"/>
        <textField position="106"/>
        <textField position="109"/>
        <textField position="120"/>
        <textField position="129"/>
        <textField type="text" position="133"/>
        <textField type="text" position="208"/>
      </textFields>
    </textPr>
  </connection>
  <connection id="11" xr16:uid="{00000000-0015-0000-FFFF-FFFF0B000000}" name="Results 14.4" type="6" refreshedVersion="6" background="1" saveData="1">
    <textPr codePage="850" sourceFile="C:\My Documents\km\icga\TCEC\TCEC_14\logfiles\Results 14.4.txt" delimited="0">
      <textFields count="15">
        <textField/>
        <textField type="text" position="3"/>
        <textField type="text" position="22"/>
        <textField type="text" position="31"/>
        <textField type="text" position="50"/>
        <textField position="67"/>
        <textField position="71"/>
        <textField position="79"/>
        <textField type="text" position="88"/>
        <textField type="text" position="96"/>
        <textField type="text" position="99"/>
        <textField type="text" position="110"/>
        <textField position="119"/>
        <textField type="text" position="123"/>
        <textField type="text" position="197"/>
      </textFields>
    </textPr>
  </connection>
  <connection id="12" xr16:uid="{00000000-0015-0000-FFFF-FFFF0D000000}" name="Results 14.P" type="6" refreshedVersion="6" background="1" saveData="1">
    <textPr codePage="850" sourceFile="C:\My Documents\km\icga\TCEC\TCEC_14\logfiles\Results 14.P.txt" delimited="0">
      <textFields count="15">
        <textField/>
        <textField type="text" position="3"/>
        <textField type="text" position="23"/>
        <textField type="text" position="31"/>
        <textField type="text" position="52"/>
        <textField position="69"/>
        <textField type="text" position="73"/>
        <textField type="text" position="81"/>
        <textField type="text" position="90"/>
        <textField type="text" position="98"/>
        <textField type="text" position="101"/>
        <textField type="text" position="112"/>
        <textField type="text" position="121"/>
        <textField type="text" position="125"/>
        <textField type="text" position="191"/>
      </textFields>
    </textPr>
  </connection>
  <connection id="13" xr16:uid="{00000000-0015-0000-FFFF-FFFF0E000000}" name="Sufi schedule" type="6" refreshedVersion="6" background="1" saveData="1">
    <textPr codePage="850" sourceFile="C:\My Documents\km\icga\TCEC\TCEC_14\logfiles\Sufi schedule.txt" tab="0">
      <textFields>
        <textField type="text"/>
      </textFields>
    </textPr>
  </connection>
</connections>
</file>

<file path=xl/sharedStrings.xml><?xml version="1.0" encoding="utf-8"?>
<sst xmlns="http://schemas.openxmlformats.org/spreadsheetml/2006/main" count="13088" uniqueCount="3589">
  <si>
    <t>#</t>
  </si>
  <si>
    <t>Game</t>
  </si>
  <si>
    <t>White</t>
  </si>
  <si>
    <t>Black</t>
  </si>
  <si>
    <t>Notes</t>
  </si>
  <si>
    <t>Nirvana 2.4</t>
  </si>
  <si>
    <t>—</t>
  </si>
  <si>
    <t>1-0</t>
  </si>
  <si>
    <t>0-1</t>
  </si>
  <si>
    <t>Topic</t>
  </si>
  <si>
    <t>Chiron</t>
  </si>
  <si>
    <t>ECO</t>
  </si>
  <si>
    <t>Opening</t>
  </si>
  <si>
    <t>Hannibal</t>
  </si>
  <si>
    <t>A45</t>
  </si>
  <si>
    <t>B23</t>
  </si>
  <si>
    <t>B15</t>
  </si>
  <si>
    <t>D11</t>
  </si>
  <si>
    <t>E60</t>
  </si>
  <si>
    <t>C00</t>
  </si>
  <si>
    <t>B00</t>
  </si>
  <si>
    <t>E90</t>
  </si>
  <si>
    <t>B08</t>
  </si>
  <si>
    <t>D12</t>
  </si>
  <si>
    <t>B07</t>
  </si>
  <si>
    <t>Andscacs</t>
  </si>
  <si>
    <t>Ginkgo</t>
  </si>
  <si>
    <t>A25</t>
  </si>
  <si>
    <t>x</t>
  </si>
  <si>
    <t>D97</t>
  </si>
  <si>
    <t>D85</t>
  </si>
  <si>
    <t>B22</t>
  </si>
  <si>
    <t>B12</t>
  </si>
  <si>
    <t>C11</t>
  </si>
  <si>
    <t>C01</t>
  </si>
  <si>
    <t>D45</t>
  </si>
  <si>
    <t>Jonny</t>
  </si>
  <si>
    <t>B45</t>
  </si>
  <si>
    <t>Engine</t>
  </si>
  <si>
    <t>Te</t>
  </si>
  <si>
    <t>Va</t>
  </si>
  <si>
    <t>Wa</t>
  </si>
  <si>
    <t>Ar</t>
  </si>
  <si>
    <t>Ne</t>
  </si>
  <si>
    <t>Fr</t>
  </si>
  <si>
    <t>La</t>
  </si>
  <si>
    <t>An</t>
  </si>
  <si>
    <t>Fi</t>
  </si>
  <si>
    <t>Ch</t>
  </si>
  <si>
    <t>Gu</t>
  </si>
  <si>
    <t>Ha</t>
  </si>
  <si>
    <t>Ni</t>
  </si>
  <si>
    <t>Jo</t>
  </si>
  <si>
    <t>Bo</t>
  </si>
  <si>
    <t>C05</t>
  </si>
  <si>
    <t>ELO</t>
  </si>
  <si>
    <t>Komodo</t>
  </si>
  <si>
    <t>Fire</t>
  </si>
  <si>
    <t>Houdini</t>
  </si>
  <si>
    <t>Stockfish</t>
  </si>
  <si>
    <t>Booot</t>
  </si>
  <si>
    <t>Nirvana</t>
  </si>
  <si>
    <t>Laser</t>
  </si>
  <si>
    <t>Texel</t>
  </si>
  <si>
    <t>Fizbo</t>
  </si>
  <si>
    <t>Wasp</t>
  </si>
  <si>
    <t>Nemorino</t>
  </si>
  <si>
    <t>Gull</t>
  </si>
  <si>
    <t>Arasan</t>
  </si>
  <si>
    <t>Authors</t>
  </si>
  <si>
    <t>AD</t>
  </si>
  <si>
    <t>US</t>
  </si>
  <si>
    <t>NL</t>
  </si>
  <si>
    <t>UA</t>
  </si>
  <si>
    <t>IT</t>
  </si>
  <si>
    <t>DE</t>
  </si>
  <si>
    <t>RU</t>
  </si>
  <si>
    <t>US/PH</t>
  </si>
  <si>
    <t>BE</t>
  </si>
  <si>
    <t>SE</t>
  </si>
  <si>
    <t>Tord Romstad, Marco Costalba, Joona Kiiski, Gary Linscott</t>
  </si>
  <si>
    <t>Daniel José Queraltó</t>
  </si>
  <si>
    <t>Jon Dart</t>
  </si>
  <si>
    <t>Alex Morozov</t>
  </si>
  <si>
    <t>https://chessprogramming.wikispaces.com/Alex+Morozov</t>
  </si>
  <si>
    <t>https://chessprogramming.wikispaces.com/Daniel+Jos%C3%A9+Queralt%C3%B3</t>
  </si>
  <si>
    <t>https://chessprogramming.wikispaces.com/Jon+Dart</t>
  </si>
  <si>
    <t>https://chessprogramming.wikispaces.com/Ubaldo+Andrea+Farina</t>
  </si>
  <si>
    <t>Ubaldo Andrea Farina</t>
  </si>
  <si>
    <t>https://chessprogramming.wikispaces.com/Norman+Schmidt</t>
  </si>
  <si>
    <t>Norman Schmidt</t>
  </si>
  <si>
    <t>https://chessprogramming.wikispaces.com/Youri+Matiounine</t>
  </si>
  <si>
    <t>Youri Matiounine</t>
  </si>
  <si>
    <t>Frank Schneider</t>
  </si>
  <si>
    <t>https://chessprogramming.wikispaces.com/Frank+Schneider</t>
  </si>
  <si>
    <t>Vadim Demichev</t>
  </si>
  <si>
    <t>https://chessprogramming.wikispaces.com/Vadim+Demichev</t>
  </si>
  <si>
    <t>Sam Hamilton, Edsel Apostol</t>
  </si>
  <si>
    <t>https://chessprogramming.wikispaces.com/Robert+Houdart</t>
  </si>
  <si>
    <t>Robert Houdart</t>
  </si>
  <si>
    <t>Johannes Zwanzger</t>
  </si>
  <si>
    <t>https://chessprogramming.wikispaces.com/Johannes+Zwanzger</t>
  </si>
  <si>
    <t>Don Dailey, Larry Kaufman, Mark Lefler</t>
  </si>
  <si>
    <t>https://chessprogramming.wikispaces.com/Komodo</t>
  </si>
  <si>
    <t>https://chessprogramming.wikispaces.com/Andscacs</t>
  </si>
  <si>
    <t>https://chessprogramming.wikispaces.com/Arasan</t>
  </si>
  <si>
    <t>https://chessprogramming.wikispaces.com/Booot</t>
  </si>
  <si>
    <t>https://chessprogramming.wikispaces.com/Chiron</t>
  </si>
  <si>
    <t>https://chessprogramming.wikispaces.com/Fire</t>
  </si>
  <si>
    <t>https://chessprogramming.wikispaces.com/Fizbo</t>
  </si>
  <si>
    <t>https://chessprogramming.wikispaces.com/Ginkgo</t>
  </si>
  <si>
    <t>https://chessprogramming.wikispaces.com/GullChess</t>
  </si>
  <si>
    <t>https://chessprogramming.wikispaces.com/Hannibal</t>
  </si>
  <si>
    <t>https://chessprogramming.wikispaces.com/Houdini</t>
  </si>
  <si>
    <t>https://chessprogramming.wikispaces.com/Jonny</t>
  </si>
  <si>
    <t>https://chessprogramming.wikispaces.com/Laser</t>
  </si>
  <si>
    <t>https://chessprogramming.wikispaces.com/Nemorino</t>
  </si>
  <si>
    <t>https://chessprogramming.wikispaces.com/Nirvanachess</t>
  </si>
  <si>
    <t>https://chessprogramming.wikispaces.com/Stockfish</t>
  </si>
  <si>
    <t>https://chessprogramming.wikispaces.com/Texel</t>
  </si>
  <si>
    <t>https://chessprogramming.wikispaces.com/Vajolet#2</t>
  </si>
  <si>
    <t>https://chessprogramming.wikispaces.com/Wasp</t>
  </si>
  <si>
    <t>Vajolet2</t>
  </si>
  <si>
    <t>EGTs</t>
  </si>
  <si>
    <t>Jeffrey An, Michael An</t>
  </si>
  <si>
    <t>Christian Günther</t>
  </si>
  <si>
    <t>Thomas Kolarik</t>
  </si>
  <si>
    <t>Vasik Rajlich</t>
  </si>
  <si>
    <t>Peter Österlund</t>
  </si>
  <si>
    <t>Marco Belli</t>
  </si>
  <si>
    <t>John Stanback</t>
  </si>
  <si>
    <t>https://chessprogramming.wikispaces.com/John+Stanback</t>
  </si>
  <si>
    <t>https://chessprogramming.wikispaces.com/Christian+G%C3%BCnther</t>
  </si>
  <si>
    <t>https://chessprogramming.wikispaces.com/Thomas+Kolarik</t>
  </si>
  <si>
    <t>https://chessprogramming.wikispaces.com/Peter+%C3%96sterlund</t>
  </si>
  <si>
    <t>https://chessprogramming.wikispaces.com/Marco+Belli</t>
  </si>
  <si>
    <t>D27</t>
  </si>
  <si>
    <t>D20</t>
  </si>
  <si>
    <t>Pts</t>
  </si>
  <si>
    <t>SB</t>
  </si>
  <si>
    <t>====</t>
  </si>
  <si>
    <t>==1=</t>
  </si>
  <si>
    <t>111=</t>
  </si>
  <si>
    <t>=1==</t>
  </si>
  <si>
    <t>==0=</t>
  </si>
  <si>
    <t>1===</t>
  </si>
  <si>
    <t>===1</t>
  </si>
  <si>
    <t>1==1</t>
  </si>
  <si>
    <t>000=</t>
  </si>
  <si>
    <t>===0</t>
  </si>
  <si>
    <t>=0==</t>
  </si>
  <si>
    <t>0===</t>
  </si>
  <si>
    <t>0==0</t>
  </si>
  <si>
    <t>thr.</t>
  </si>
  <si>
    <t>Country Codes</t>
  </si>
  <si>
    <t>NO/IT/ FI/CA</t>
  </si>
  <si>
    <t>Pe</t>
  </si>
  <si>
    <t>Et</t>
  </si>
  <si>
    <t>==11</t>
  </si>
  <si>
    <t>1111</t>
  </si>
  <si>
    <t>==00</t>
  </si>
  <si>
    <t>0000</t>
  </si>
  <si>
    <t>11=1</t>
  </si>
  <si>
    <t>00=0</t>
  </si>
  <si>
    <t>ChessbrainVB</t>
  </si>
  <si>
    <t>Ethereal</t>
  </si>
  <si>
    <t>Pedone</t>
  </si>
  <si>
    <t>Initial</t>
  </si>
  <si>
    <t>Div.</t>
  </si>
  <si>
    <t>Syz.</t>
  </si>
  <si>
    <t>Fritz</t>
  </si>
  <si>
    <t>P</t>
  </si>
  <si>
    <t>8</t>
  </si>
  <si>
    <t>Roger Zuehlsdorf</t>
  </si>
  <si>
    <t>Andrew Grant</t>
  </si>
  <si>
    <t>Fabio Gobbato</t>
  </si>
  <si>
    <t>Termination</t>
  </si>
  <si>
    <t>Duration</t>
  </si>
  <si>
    <t>M17</t>
  </si>
  <si>
    <t>B40</t>
  </si>
  <si>
    <t>Version</t>
  </si>
  <si>
    <t>xboard</t>
  </si>
  <si>
    <t>½-½</t>
  </si>
  <si>
    <t>Final</t>
  </si>
  <si>
    <t>St</t>
  </si>
  <si>
    <t>Ho</t>
  </si>
  <si>
    <t>Ko</t>
  </si>
  <si>
    <t>Gi</t>
  </si>
  <si>
    <t>CZ/US</t>
  </si>
  <si>
    <t>FR</t>
  </si>
  <si>
    <t>↗</t>
  </si>
  <si>
    <t>↘</t>
  </si>
  <si>
    <t>→</t>
  </si>
  <si>
    <t>proto-</t>
  </si>
  <si>
    <t>col</t>
  </si>
  <si>
    <t>Nal?</t>
  </si>
  <si>
    <t>Name</t>
  </si>
  <si>
    <t>Fz</t>
  </si>
  <si>
    <t>Cb</t>
  </si>
  <si>
    <t>ab</t>
  </si>
  <si>
    <t>nSB</t>
  </si>
  <si>
    <t>Start</t>
  </si>
  <si>
    <t>Rodent III</t>
  </si>
  <si>
    <t>Tucano</t>
  </si>
  <si>
    <t>Xiphos</t>
  </si>
  <si>
    <t>Xi</t>
  </si>
  <si>
    <t>Tu</t>
  </si>
  <si>
    <t>Ro</t>
  </si>
  <si>
    <t>Lc</t>
  </si>
  <si>
    <t>Hash Kb</t>
  </si>
  <si>
    <t>Milos Tatarevic</t>
  </si>
  <si>
    <t>Alcides Schulz</t>
  </si>
  <si>
    <t>Pawel Koziol</t>
  </si>
  <si>
    <t>RS</t>
  </si>
  <si>
    <t>BR</t>
  </si>
  <si>
    <t>PL</t>
  </si>
  <si>
    <t>UCT/NN AI Community</t>
  </si>
  <si>
    <t>=111</t>
  </si>
  <si>
    <t>=000</t>
  </si>
  <si>
    <t>Mov</t>
  </si>
  <si>
    <t>WhiteEv</t>
  </si>
  <si>
    <t>BlackEv</t>
  </si>
  <si>
    <t>FinalFen</t>
  </si>
  <si>
    <t>on</t>
  </si>
  <si>
    <t>16.10</t>
  </si>
  <si>
    <t>1=1=</t>
  </si>
  <si>
    <t>0=0=</t>
  </si>
  <si>
    <t>Sicilian, closed</t>
  </si>
  <si>
    <t>Caro-Kann defence</t>
  </si>
  <si>
    <t>0=11</t>
  </si>
  <si>
    <t>10=0</t>
  </si>
  <si>
    <t>01=1</t>
  </si>
  <si>
    <t>1=00</t>
  </si>
  <si>
    <t>↗↘</t>
  </si>
  <si>
    <t>1=0=</t>
  </si>
  <si>
    <t>0=1=</t>
  </si>
  <si>
    <t>001=</t>
  </si>
  <si>
    <t>1110</t>
  </si>
  <si>
    <t>110=</t>
  </si>
  <si>
    <t>1101</t>
  </si>
  <si>
    <t>0001</t>
  </si>
  <si>
    <t>0010</t>
  </si>
  <si>
    <t>s</t>
  </si>
  <si>
    <t>1=11</t>
  </si>
  <si>
    <t>=011</t>
  </si>
  <si>
    <t>0=00</t>
  </si>
  <si>
    <t>==10</t>
  </si>
  <si>
    <t>==01</t>
  </si>
  <si>
    <t>1000</t>
  </si>
  <si>
    <t>0111</t>
  </si>
  <si>
    <t>=10=</t>
  </si>
  <si>
    <t>=100</t>
  </si>
  <si>
    <t>=01=</t>
  </si>
  <si>
    <t>P%</t>
  </si>
  <si>
    <t>LCZero</t>
  </si>
  <si>
    <t>=1=1</t>
  </si>
  <si>
    <t>=11=</t>
  </si>
  <si>
    <t>1==0</t>
  </si>
  <si>
    <t>Gull 180521</t>
  </si>
  <si>
    <t>=0=0</t>
  </si>
  <si>
    <t>=00=</t>
  </si>
  <si>
    <t>0==1</t>
  </si>
  <si>
    <t>3-Fold repetition</t>
  </si>
  <si>
    <t>Queen's pawn game</t>
  </si>
  <si>
    <t>TCEC win rule</t>
  </si>
  <si>
    <t>M20</t>
  </si>
  <si>
    <t>TCEC draw rule</t>
  </si>
  <si>
    <t>White disconnects</t>
  </si>
  <si>
    <t>SyzygyTB</t>
  </si>
  <si>
    <t>French, Tarrasch, closed variation</t>
  </si>
  <si>
    <t>French, exchange variation</t>
  </si>
  <si>
    <t>Sicilian defence</t>
  </si>
  <si>
    <t>Reti opening</t>
  </si>
  <si>
    <t>QGD Slav, 4.e3 Bf5</t>
  </si>
  <si>
    <t>Black disconnects</t>
  </si>
  <si>
    <t>French defence</t>
  </si>
  <si>
    <t>Sicilian, Taimanov variation</t>
  </si>
  <si>
    <t>Sicilian, Anderssen variation</t>
  </si>
  <si>
    <t>QGD Slav, 4.e3</t>
  </si>
  <si>
    <t>Fifty moves rule</t>
  </si>
  <si>
    <t>Queen's gambit accepted</t>
  </si>
  <si>
    <t>QGA, classical, 6...a6</t>
  </si>
  <si>
    <t>Caro-Kann, Tartakower (Nimzovich) variation</t>
  </si>
  <si>
    <t>Caro-Kann, 3.Nd2</t>
  </si>
  <si>
    <t>King's Indian, 3.Nf3</t>
  </si>
  <si>
    <t>Gruenfeld, modern exchange variation</t>
  </si>
  <si>
    <t>QGD semi-Slav, Stoltz variation</t>
  </si>
  <si>
    <t>Sicilian, Alapin's variation (2.c3)</t>
  </si>
  <si>
    <t>King's pawn opening</t>
  </si>
  <si>
    <t>Pirc, classical system, 5.Be2</t>
  </si>
  <si>
    <t>Pirc defence</t>
  </si>
  <si>
    <t>D25</t>
  </si>
  <si>
    <t>King's Indian, 5.Nf3</t>
  </si>
  <si>
    <t>-M25</t>
  </si>
  <si>
    <t>-M20</t>
  </si>
  <si>
    <t>6.3.1</t>
  </si>
  <si>
    <t>Sander Maassen vd Brink</t>
  </si>
  <si>
    <t>Shortest</t>
  </si>
  <si>
    <t>Longest</t>
  </si>
  <si>
    <t>Et-Lc</t>
  </si>
  <si>
    <t>↗↗↗</t>
  </si>
  <si>
    <t>11==</t>
  </si>
  <si>
    <t>Fizbo 2</t>
  </si>
  <si>
    <t>Fritz 16.10</t>
  </si>
  <si>
    <t>Jonny 8.1</t>
  </si>
  <si>
    <t>00==</t>
  </si>
  <si>
    <t>Booot 6.3.1</t>
  </si>
  <si>
    <t>0.00</t>
  </si>
  <si>
    <t>B52</t>
  </si>
  <si>
    <t>Sicilian, Canal-Sokolsky attack, 3...Bd7</t>
  </si>
  <si>
    <t>B50</t>
  </si>
  <si>
    <t>Sicilian</t>
  </si>
  <si>
    <t>250.00</t>
  </si>
  <si>
    <t>B76</t>
  </si>
  <si>
    <t>Sicilian, dragon, Yugoslav attack, Rauser variation</t>
  </si>
  <si>
    <t>C50</t>
  </si>
  <si>
    <t>Giuoco Pianissimo</t>
  </si>
  <si>
    <t>0.09</t>
  </si>
  <si>
    <t>C58</t>
  </si>
  <si>
    <t>Two knights defence</t>
  </si>
  <si>
    <t>C85</t>
  </si>
  <si>
    <t>Ruy Lopez, Exchange variation doubly deferred (DERLD)</t>
  </si>
  <si>
    <t>-0.01</t>
  </si>
  <si>
    <t>0.54</t>
  </si>
  <si>
    <t>0.01</t>
  </si>
  <si>
    <t>C12</t>
  </si>
  <si>
    <t>B30</t>
  </si>
  <si>
    <t>B13</t>
  </si>
  <si>
    <t>0.02</t>
  </si>
  <si>
    <t>D10</t>
  </si>
  <si>
    <t>QGD Slav defence, exchange variation</t>
  </si>
  <si>
    <t>B92</t>
  </si>
  <si>
    <t>Sicilian, Najdorf, Opovcensky variation</t>
  </si>
  <si>
    <t>C67</t>
  </si>
  <si>
    <t>Ruy Lopez, Berlin defence, open variation</t>
  </si>
  <si>
    <t>C69</t>
  </si>
  <si>
    <t>Ruy Lopez, exchange, Gligoric variation</t>
  </si>
  <si>
    <t>E10</t>
  </si>
  <si>
    <t>E12</t>
  </si>
  <si>
    <t>Sicilian, Nimzovich-Rossolimo attack (without ...d6)</t>
  </si>
  <si>
    <t>D86</t>
  </si>
  <si>
    <t>D02</t>
  </si>
  <si>
    <t>D38</t>
  </si>
  <si>
    <t>QGD, Ragozin variation</t>
  </si>
  <si>
    <t>D37</t>
  </si>
  <si>
    <t>QGD, 4.Nf3</t>
  </si>
  <si>
    <t>D32</t>
  </si>
  <si>
    <t>QGD, Tarrasch defence</t>
  </si>
  <si>
    <t>D53</t>
  </si>
  <si>
    <t>QGD, 4.Bg5 Be7</t>
  </si>
  <si>
    <t>M34</t>
  </si>
  <si>
    <t>A15</t>
  </si>
  <si>
    <t>English opening</t>
  </si>
  <si>
    <t>E91</t>
  </si>
  <si>
    <t>King's Indian, 6.Be2</t>
  </si>
  <si>
    <t>E09</t>
  </si>
  <si>
    <t>Catalan, closed, main line</t>
  </si>
  <si>
    <t>D31</t>
  </si>
  <si>
    <t>QGD, 3.Nc3</t>
  </si>
  <si>
    <t>B42</t>
  </si>
  <si>
    <t>Sicilian, Kan, Polugaievsky variation</t>
  </si>
  <si>
    <t>A46</t>
  </si>
  <si>
    <t>Queen's pawn, Torre attack</t>
  </si>
  <si>
    <t>A33</t>
  </si>
  <si>
    <t>English, symmetrical variation</t>
  </si>
  <si>
    <t>Res.</t>
  </si>
  <si>
    <t>TCEC 2018 Cup</t>
  </si>
  <si>
    <t>Bo-Fi</t>
  </si>
  <si>
    <t>Ho-Ko</t>
  </si>
  <si>
    <t>#mv</t>
  </si>
  <si>
    <t>Draw</t>
  </si>
  <si>
    <t>TCEC win</t>
  </si>
  <si>
    <t>TCEC draw</t>
  </si>
  <si>
    <t>EGT adj.</t>
  </si>
  <si>
    <t>3x repetition</t>
  </si>
  <si>
    <t>Tech. default</t>
  </si>
  <si>
    <t>Superfinal</t>
  </si>
  <si>
    <t xml:space="preserve"># </t>
  </si>
  <si>
    <t>%</t>
  </si>
  <si>
    <t>Wins</t>
  </si>
  <si>
    <t>White Perf.</t>
  </si>
  <si>
    <t>Black Perf.</t>
  </si>
  <si>
    <t>Overall</t>
  </si>
  <si>
    <t>1-0' + '0-1' - wins</t>
  </si>
  <si>
    <t xml:space="preserve"># games </t>
  </si>
  <si>
    <t>Division 4</t>
  </si>
  <si>
    <t>Division 3</t>
  </si>
  <si>
    <t>Division 2</t>
  </si>
  <si>
    <t>Division 1</t>
  </si>
  <si>
    <t>Division P</t>
  </si>
  <si>
    <t>Mate</t>
  </si>
  <si>
    <t>No result</t>
  </si>
  <si>
    <t>=</t>
  </si>
  <si>
    <t>Results</t>
  </si>
  <si>
    <t>Terminations</t>
  </si>
  <si>
    <t>Fire 7.1</t>
  </si>
  <si>
    <t>E94</t>
  </si>
  <si>
    <t>King's Indian, orthodox variation</t>
  </si>
  <si>
    <t>Houdini 6.03</t>
  </si>
  <si>
    <t>E92</t>
  </si>
  <si>
    <t>King's Indian, Petrosian system, Stein variation</t>
  </si>
  <si>
    <t>E86</t>
  </si>
  <si>
    <t>King's Indian, Saemisch, orthodox, 7.Nge2 c6</t>
  </si>
  <si>
    <t>18.27</t>
  </si>
  <si>
    <t>E32</t>
  </si>
  <si>
    <t>Nimzo-Indian, classical variation</t>
  </si>
  <si>
    <t>E25</t>
  </si>
  <si>
    <t>Nimzo-Indian, Saemisch variation</t>
  </si>
  <si>
    <t>0.03</t>
  </si>
  <si>
    <t>E15</t>
  </si>
  <si>
    <t>-M47</t>
  </si>
  <si>
    <t>Queen's Indian, 4.Nc3</t>
  </si>
  <si>
    <t>English, 1...Nf6 (Anglo-Indian defense)</t>
  </si>
  <si>
    <t>D64</t>
  </si>
  <si>
    <t>D58</t>
  </si>
  <si>
    <t>QGD, Tartakower (Makagonov-Bondarevsky) system</t>
  </si>
  <si>
    <t>-0.02</t>
  </si>
  <si>
    <t>Caro-Kann, Panov-Botvinnik attack</t>
  </si>
  <si>
    <t>King's Indian, Four pawns attack</t>
  </si>
  <si>
    <t>D35</t>
  </si>
  <si>
    <t>QGD Slav defence</t>
  </si>
  <si>
    <t>QGA, 3.e4</t>
  </si>
  <si>
    <t>D15</t>
  </si>
  <si>
    <t>C88</t>
  </si>
  <si>
    <t>Ruy Lopez, closed, 7...O-O</t>
  </si>
  <si>
    <t>C78</t>
  </si>
  <si>
    <t>Ruy Lopez, Moeller defence</t>
  </si>
  <si>
    <t>02:09:54</t>
  </si>
  <si>
    <t>Ruy Lopez, exchange, Bronstein variation</t>
  </si>
  <si>
    <t>C55</t>
  </si>
  <si>
    <t>Two knights defence (Modern bishop's opening)</t>
  </si>
  <si>
    <t>C49</t>
  </si>
  <si>
    <t>C42</t>
  </si>
  <si>
    <t>0.13</t>
  </si>
  <si>
    <t>03:55:32</t>
  </si>
  <si>
    <t>C17</t>
  </si>
  <si>
    <t>French, Winawer, advance, Bogolyubov variation</t>
  </si>
  <si>
    <t>C14</t>
  </si>
  <si>
    <t>French, classical, Steinitz variation</t>
  </si>
  <si>
    <t>French, Tarrasch, Botvinnik variation</t>
  </si>
  <si>
    <t>M47</t>
  </si>
  <si>
    <t>M51</t>
  </si>
  <si>
    <t>-0.03</t>
  </si>
  <si>
    <t>M75</t>
  </si>
  <si>
    <t>B95</t>
  </si>
  <si>
    <t>Sicilian, Najdorf, 6...e6</t>
  </si>
  <si>
    <t>B91</t>
  </si>
  <si>
    <t>Sicilian, Najdorf, Zagreb (fianchetto) variation</t>
  </si>
  <si>
    <t>B90</t>
  </si>
  <si>
    <t>Sicilian, Najdorf, Byrne (English) attack</t>
  </si>
  <si>
    <t>B88</t>
  </si>
  <si>
    <t>Sicilian, Sozin, Leonhardt variation</t>
  </si>
  <si>
    <t>B54</t>
  </si>
  <si>
    <t>B56</t>
  </si>
  <si>
    <t>Queen's Indian, Nimzovich variation (exaggerated fianchetto)</t>
  </si>
  <si>
    <t>B47</t>
  </si>
  <si>
    <t>Sicilian, Taimanov (Bastrikov) variation</t>
  </si>
  <si>
    <t>B43</t>
  </si>
  <si>
    <t>Sicilian, Kan, 5.Nc3</t>
  </si>
  <si>
    <t>Sicilian, Kan, 5.Bd3</t>
  </si>
  <si>
    <t>A04</t>
  </si>
  <si>
    <t>B33</t>
  </si>
  <si>
    <t>Sicilian, Pelikan (Lasker/Sveshnikov) variation</t>
  </si>
  <si>
    <t>B24</t>
  </si>
  <si>
    <t>Sicilian, closed, 2...Nc6</t>
  </si>
  <si>
    <t>0.05</t>
  </si>
  <si>
    <t>02:56:15</t>
  </si>
  <si>
    <t>M46</t>
  </si>
  <si>
    <t>4</t>
  </si>
  <si>
    <t>1</t>
  </si>
  <si>
    <t>5</t>
  </si>
  <si>
    <t>3</t>
  </si>
  <si>
    <t>2</t>
  </si>
  <si>
    <t>7</t>
  </si>
  <si>
    <t>M43</t>
  </si>
  <si>
    <t>B03</t>
  </si>
  <si>
    <t>Alekhine's defence, exchange variation</t>
  </si>
  <si>
    <t>B01</t>
  </si>
  <si>
    <t>Scandinavian (centre counter) defence</t>
  </si>
  <si>
    <t>Owen defence</t>
  </si>
  <si>
    <t>A90</t>
  </si>
  <si>
    <t>Dutch defence</t>
  </si>
  <si>
    <t>A88</t>
  </si>
  <si>
    <t>Dutch, Leningrad, main variation with c6</t>
  </si>
  <si>
    <t>M35</t>
  </si>
  <si>
    <t>A58</t>
  </si>
  <si>
    <t>Benko gambit accepted</t>
  </si>
  <si>
    <t>A57</t>
  </si>
  <si>
    <t>Benko gambit half accepted</t>
  </si>
  <si>
    <t>A20</t>
  </si>
  <si>
    <t>Trompovsky attack (Ruth, Opovcensky opening)</t>
  </si>
  <si>
    <t>A10</t>
  </si>
  <si>
    <t>English, closed system</t>
  </si>
  <si>
    <t>02:41:39</t>
  </si>
  <si>
    <t>A16</t>
  </si>
  <si>
    <t>M39</t>
  </si>
  <si>
    <t>15:41:08</t>
  </si>
  <si>
    <t>0.04</t>
  </si>
  <si>
    <t>0.07</t>
  </si>
  <si>
    <t>6</t>
  </si>
  <si>
    <t>Length</t>
  </si>
  <si>
    <t>Moves</t>
  </si>
  <si>
    <t>50-move rule</t>
  </si>
  <si>
    <t>Nemorino 5.05</t>
  </si>
  <si>
    <t>Vajolet2 2.6.1</t>
  </si>
  <si>
    <t>Tucano 7.06</t>
  </si>
  <si>
    <t>Rnd</t>
  </si>
  <si>
    <t>F</t>
  </si>
  <si>
    <t>O'all</t>
  </si>
  <si>
    <t>Fi-Se</t>
  </si>
  <si>
    <t>Lc-La</t>
  </si>
  <si>
    <t>Rodent III 1.0.171</t>
  </si>
  <si>
    <t>Elo ±</t>
  </si>
  <si>
    <t>EGT adj., 'draw'</t>
  </si>
  <si>
    <t>EGT adj., 'win'</t>
  </si>
  <si>
    <t>33/4</t>
  </si>
  <si>
    <t>99/3</t>
  </si>
  <si>
    <t>Jo-Pe</t>
  </si>
  <si>
    <t>46/4</t>
  </si>
  <si>
    <t>44/2</t>
  </si>
  <si>
    <t>59/4</t>
  </si>
  <si>
    <t>Tu-Ko</t>
  </si>
  <si>
    <t>49/7</t>
  </si>
  <si>
    <t>La-Lc</t>
  </si>
  <si>
    <t>49/1</t>
  </si>
  <si>
    <t>Ho-Ar</t>
  </si>
  <si>
    <t>56/2</t>
  </si>
  <si>
    <t>An-Jo</t>
  </si>
  <si>
    <t>61/7</t>
  </si>
  <si>
    <t>Jo-An</t>
  </si>
  <si>
    <t>54/6</t>
  </si>
  <si>
    <t>Ar-Ho</t>
  </si>
  <si>
    <t>30/11</t>
  </si>
  <si>
    <t>1/1</t>
  </si>
  <si>
    <t>2/2</t>
  </si>
  <si>
    <t>St-Ch</t>
  </si>
  <si>
    <t>8/3</t>
  </si>
  <si>
    <t>Lc-Fi</t>
  </si>
  <si>
    <t>32/1</t>
  </si>
  <si>
    <t>An-Ho</t>
  </si>
  <si>
    <t>20/15</t>
  </si>
  <si>
    <t>27/2</t>
  </si>
  <si>
    <t>Gi-Ko</t>
  </si>
  <si>
    <t>Ch-St</t>
  </si>
  <si>
    <t>Score</t>
  </si>
  <si>
    <t># of</t>
  </si>
  <si>
    <t>game-pairs won</t>
  </si>
  <si>
    <t>Superfinal ….</t>
  </si>
  <si>
    <t>5/5</t>
  </si>
  <si>
    <t>St-Lc</t>
  </si>
  <si>
    <t>9/2</t>
  </si>
  <si>
    <t>14/7</t>
  </si>
  <si>
    <t>Ko-Ho</t>
  </si>
  <si>
    <t>8/1</t>
  </si>
  <si>
    <t>7/7</t>
  </si>
  <si>
    <t>St-Ho</t>
  </si>
  <si>
    <t>3/3</t>
  </si>
  <si>
    <t>2-61</t>
  </si>
  <si>
    <t>18/6</t>
  </si>
  <si>
    <t>2-54</t>
  </si>
  <si>
    <t>2-18</t>
  </si>
  <si>
    <t>SF</t>
  </si>
  <si>
    <t>F-7</t>
  </si>
  <si>
    <t>QF</t>
  </si>
  <si>
    <t>QF-20</t>
  </si>
  <si>
    <t>Perf.</t>
  </si>
  <si>
    <r>
      <t xml:space="preserve">ELO </t>
    </r>
    <r>
      <rPr>
        <b/>
        <sz val="9"/>
        <color theme="1"/>
        <rFont val="Symbol"/>
        <family val="1"/>
        <charset val="2"/>
      </rPr>
      <t>D</t>
    </r>
  </si>
  <si>
    <r>
      <t xml:space="preserve">games won </t>
    </r>
    <r>
      <rPr>
        <sz val="9"/>
        <color theme="1"/>
        <rFont val="Times New Roman"/>
        <family val="1"/>
      </rPr>
      <t>(0-1 wins underlined)</t>
    </r>
  </si>
  <si>
    <t>win-pairs</t>
  </si>
  <si>
    <t>ScorpioNN</t>
  </si>
  <si>
    <t>2.8.9</t>
  </si>
  <si>
    <t>pirarucu</t>
  </si>
  <si>
    <t>2.6.9</t>
  </si>
  <si>
    <t>2.0.33</t>
  </si>
  <si>
    <t>Winter</t>
  </si>
  <si>
    <t>Wi</t>
  </si>
  <si>
    <t>FM Jonathan Rosenthal</t>
  </si>
  <si>
    <t>https://www.chessprogramming.org/Winter</t>
  </si>
  <si>
    <t>Non-standard evaluation model</t>
  </si>
  <si>
    <t>Raoni Campos</t>
  </si>
  <si>
    <t>https://github.com/ratosh/pirarucu</t>
  </si>
  <si>
    <t>Ronald Friederich</t>
  </si>
  <si>
    <t>http://rofchade.nl/</t>
  </si>
  <si>
    <t>Dennis Sceviour</t>
  </si>
  <si>
    <t>https://sites.google.com/site/schoonerchess/home</t>
  </si>
  <si>
    <t>TCEC 14: Engines</t>
  </si>
  <si>
    <t>uci</t>
  </si>
  <si>
    <t>Mark Lefler</t>
  </si>
  <si>
    <t>Demolito</t>
  </si>
  <si>
    <t>Dm</t>
  </si>
  <si>
    <t>Schooner</t>
  </si>
  <si>
    <t>Sc</t>
  </si>
  <si>
    <t>1.0.171</t>
  </si>
  <si>
    <t>1.019T</t>
  </si>
  <si>
    <t>Daniel Shawl</t>
  </si>
  <si>
    <t>Optional MCTS activity</t>
  </si>
  <si>
    <t>rofchade</t>
  </si>
  <si>
    <t>chess22k</t>
  </si>
  <si>
    <t>v19-TP-11248</t>
  </si>
  <si>
    <t>rf</t>
  </si>
  <si>
    <t>pi</t>
  </si>
  <si>
    <t>2180.00</t>
  </si>
  <si>
    <t>2.6.1</t>
  </si>
  <si>
    <t>CCC3</t>
  </si>
  <si>
    <t>1.08a13</t>
  </si>
  <si>
    <t>0.4.14</t>
  </si>
  <si>
    <t>S14</t>
  </si>
  <si>
    <t>2.18b</t>
  </si>
  <si>
    <t>Lucas Braesch</t>
  </si>
  <si>
    <t>CA</t>
  </si>
  <si>
    <t>CH</t>
  </si>
  <si>
    <t>–</t>
  </si>
  <si>
    <t>Gm</t>
  </si>
  <si>
    <t>KomodoMCTS 2180.00</t>
  </si>
  <si>
    <t>rofChade 1.019T</t>
  </si>
  <si>
    <t>Schooner 2.0.33</t>
  </si>
  <si>
    <t>pirarucu 2.6.9</t>
  </si>
  <si>
    <t>Wasp 3.37</t>
  </si>
  <si>
    <t>Demolito 20181029</t>
  </si>
  <si>
    <t>01==</t>
  </si>
  <si>
    <t>10==</t>
  </si>
  <si>
    <t>chess22k 1.11</t>
  </si>
  <si>
    <t>Winter 181107</t>
  </si>
  <si>
    <t>ScorpioNN 2.8.9</t>
  </si>
  <si>
    <t>c22</t>
  </si>
  <si>
    <t>LCZero v19-TP-11248</t>
  </si>
  <si>
    <t>KomodoMCTS 2210.00</t>
  </si>
  <si>
    <t>Pedone 191118</t>
  </si>
  <si>
    <t>Arasan CCC3</t>
  </si>
  <si>
    <t>rofChade 1.023T</t>
  </si>
  <si>
    <t>1011</t>
  </si>
  <si>
    <t>Hannibal 20181202</t>
  </si>
  <si>
    <t>0100</t>
  </si>
  <si>
    <t>+461</t>
  </si>
  <si>
    <t>+317</t>
  </si>
  <si>
    <t>+310</t>
  </si>
  <si>
    <t>+88</t>
  </si>
  <si>
    <t>+79</t>
  </si>
  <si>
    <t>+73</t>
  </si>
  <si>
    <t>+205</t>
  </si>
  <si>
    <t>+157</t>
  </si>
  <si>
    <t>LCZero v19.1-RC2-11248</t>
  </si>
  <si>
    <t>KomodoMCTS 2217.00</t>
  </si>
  <si>
    <t>Xiphos 0.4.14</t>
  </si>
  <si>
    <t>ChessBrainVB 3.72</t>
  </si>
  <si>
    <t>11=0</t>
  </si>
  <si>
    <t>00=1</t>
  </si>
  <si>
    <t>Texel 1.08a13</t>
  </si>
  <si>
    <t>14.2</t>
  </si>
  <si>
    <t>+200</t>
  </si>
  <si>
    <t>+75</t>
  </si>
  <si>
    <t>+10</t>
  </si>
  <si>
    <t>+96</t>
  </si>
  <si>
    <t>18</t>
  </si>
  <si>
    <t>LCZero v19.1-11248</t>
  </si>
  <si>
    <t>KomodoMCTS 2221.00</t>
  </si>
  <si>
    <t>Chiron S14</t>
  </si>
  <si>
    <t>Ginkgo 2.18b</t>
  </si>
  <si>
    <t>Laser 181205</t>
  </si>
  <si>
    <t>+231</t>
  </si>
  <si>
    <t>+204</t>
  </si>
  <si>
    <t>+38</t>
  </si>
  <si>
    <t>TCEC 14.4 Results</t>
  </si>
  <si>
    <t>20:20:51</t>
  </si>
  <si>
    <t>2018.11.17</t>
  </si>
  <si>
    <t>01:16:16</t>
  </si>
  <si>
    <t>A03</t>
  </si>
  <si>
    <t>8/8/2p5/p1k3P1/6K1/Pr6/8/7Q w - - 4 71</t>
  </si>
  <si>
    <t>Bird's opening</t>
  </si>
  <si>
    <t>M85</t>
  </si>
  <si>
    <t>21:38:08</t>
  </si>
  <si>
    <t>01:05:36</t>
  </si>
  <si>
    <t>3Bn3/1p2P3/8/2pK1k2/2P5/1P6/8/8 b - - 0 53</t>
  </si>
  <si>
    <t>22:44:46</t>
  </si>
  <si>
    <t>01:21:30</t>
  </si>
  <si>
    <t>Q7/4Bp2/4b1p1/1k6/2q5/1p6/5PPK/8 w - - 14 75</t>
  </si>
  <si>
    <t>White mates</t>
  </si>
  <si>
    <t>M1</t>
  </si>
  <si>
    <t>M3</t>
  </si>
  <si>
    <t>00:31:05</t>
  </si>
  <si>
    <t>2018.11.18</t>
  </si>
  <si>
    <t>00:47:28</t>
  </si>
  <si>
    <t>2q1rb1k/5N2/1pr1Nn2/p2p1Q2/3P3p/4P3/1B3P2/R5RK b - - 0 30</t>
  </si>
  <si>
    <t>01:20:01</t>
  </si>
  <si>
    <t>01:23:07</t>
  </si>
  <si>
    <t>8/8/2p2p1P/8/3k4/4bK2/8/8 w - - 0 81</t>
  </si>
  <si>
    <t>KP, Nimzovich defence</t>
  </si>
  <si>
    <t>02:44:08</t>
  </si>
  <si>
    <t>01:10:31</t>
  </si>
  <si>
    <t>8/1p6/1P6/2kp4/4nQP1/4p2P/4q3/6K1 w - - 0 59</t>
  </si>
  <si>
    <t>KP, Colorado counter</t>
  </si>
  <si>
    <t>03:55:40</t>
  </si>
  <si>
    <t>01:15:14</t>
  </si>
  <si>
    <t>A00</t>
  </si>
  <si>
    <t>6k1/3P1pp1/6p1/3n2P1/1q6/7P/4R3/2K5 b - - 11 61</t>
  </si>
  <si>
    <t>Polish (Sokolsky) opening</t>
  </si>
  <si>
    <t>05:11:56</t>
  </si>
  <si>
    <t>00:51:21</t>
  </si>
  <si>
    <t>3br3/ppp3k1/4p3/2N1P3/6P1/3Q4/P5P1/6K1 w - - 3 34</t>
  </si>
  <si>
    <t>06:00:57</t>
  </si>
  <si>
    <t>01:10:16</t>
  </si>
  <si>
    <t>C30</t>
  </si>
  <si>
    <t>1R6/5p2/2kp2p1/2n1p3/8/8/7r/3K4 b - - 5 56</t>
  </si>
  <si>
    <t>KGD, Keene's defence</t>
  </si>
  <si>
    <t>06:39:37</t>
  </si>
  <si>
    <t>01:14:29</t>
  </si>
  <si>
    <t>8/8/6p1/8/3k3P/6P1/b4K2/8 w - - 0 64</t>
  </si>
  <si>
    <t>French, King's Indian attack</t>
  </si>
  <si>
    <t>07:55:08</t>
  </si>
  <si>
    <t>01:13:29</t>
  </si>
  <si>
    <t>6k1/8/8/1p4P1/6P1/2r2pK1/3N1P2/8 b - - 6 57</t>
  </si>
  <si>
    <t>French, Chigorin variation</t>
  </si>
  <si>
    <t>09:09:39</t>
  </si>
  <si>
    <t>01:03:52</t>
  </si>
  <si>
    <t>5k2/R6p/4p1p1/5n2/1p5P/1Pqp1P2/5QP1/6K1 w - - 8 52</t>
  </si>
  <si>
    <t>St. George defence</t>
  </si>
  <si>
    <t>10:14:33</t>
  </si>
  <si>
    <t>01:17:29</t>
  </si>
  <si>
    <t>A44</t>
  </si>
  <si>
    <t>4q1kR/8/4n1p1/4Q3/3bP3/7P/8/7K b - - 14 80</t>
  </si>
  <si>
    <t>Semi-Benoni (`blockade variation')</t>
  </si>
  <si>
    <t>11:33:04</t>
  </si>
  <si>
    <t>01:08:28</t>
  </si>
  <si>
    <t>8/3N4/4p3/1p3k1p/p1p4P/P1P2K2/1P6/8 w - - 1 45</t>
  </si>
  <si>
    <t>12:42:34</t>
  </si>
  <si>
    <t>01:36:31</t>
  </si>
  <si>
    <t>8/b7/8/3B4/5kP1/7P/2r5/4BK2 w - - 49 127</t>
  </si>
  <si>
    <t>M61</t>
  </si>
  <si>
    <t>14:20:07</t>
  </si>
  <si>
    <t>3k4/8/2PPK3/8/5p1p/8/8/8 b - - 0 71</t>
  </si>
  <si>
    <t>00:58:03</t>
  </si>
  <si>
    <t>E62</t>
  </si>
  <si>
    <t>Q3Qk2/1p3pb1/3N4/3Pp1Bp/4PnpP/6P1/5PBK/6r1 b - - 0 44</t>
  </si>
  <si>
    <t>King's Indian, fianchetto, Uhlmann (Szabo) variation</t>
  </si>
  <si>
    <t>16:40:15</t>
  </si>
  <si>
    <t>01:25:56</t>
  </si>
  <si>
    <t>8/8/1p3rk1/p1p1R1p1/P2p2P1/1P3P2/2P1K3/8 b - - 96 86</t>
  </si>
  <si>
    <t>Ruy Lopez, exchange variation, 5.O-O</t>
  </si>
  <si>
    <t>18:07:14</t>
  </si>
  <si>
    <t>01:11:03</t>
  </si>
  <si>
    <t>7k/6p1/7p/4p1pP/4Q3/5PK1/2pq4/8 b - - 1 56</t>
  </si>
  <si>
    <t>Black mates</t>
  </si>
  <si>
    <t>19:19:19</t>
  </si>
  <si>
    <t>01:02:25</t>
  </si>
  <si>
    <t>r5k1/1p4p1/2p1rp2/3PP3/8/7P/6PK/2B1q2q w - - 1 46</t>
  </si>
  <si>
    <t>20:22:47</t>
  </si>
  <si>
    <t>01:07:19</t>
  </si>
  <si>
    <t>8/k7/1p1b2q1/pP1P4/P1p5/3bN1PR/5KB1/8 b - - 1 53</t>
  </si>
  <si>
    <t>21:31:09</t>
  </si>
  <si>
    <t>01:10:09</t>
  </si>
  <si>
    <t>8/6k1/1b6/8/5R2/1r6/7P/7K w - - 0 59</t>
  </si>
  <si>
    <t>22:42:20</t>
  </si>
  <si>
    <t>01:18:38</t>
  </si>
  <si>
    <t>A40</t>
  </si>
  <si>
    <t>8/3N3p/8/p1p2k2/8/4K3/8/8 b - - 0 63</t>
  </si>
  <si>
    <t>Queen's pawn, Lundin (Kevitz-Mikenas) defence</t>
  </si>
  <si>
    <t>00:02:00</t>
  </si>
  <si>
    <t>2018.11.19</t>
  </si>
  <si>
    <t>01:36:30</t>
  </si>
  <si>
    <t>A06</t>
  </si>
  <si>
    <t>8/8/1p6/1P4n1/4K3/5N2/6p1/7k w - - 28 121</t>
  </si>
  <si>
    <t>Reti, Nimzovich-Larsen attack</t>
  </si>
  <si>
    <t>01:39:33</t>
  </si>
  <si>
    <t>01:20:14</t>
  </si>
  <si>
    <t>D73</t>
  </si>
  <si>
    <t>1q6/7k/7P/8/4p3/4P3/5PR1/R5K1 w - - 5 77</t>
  </si>
  <si>
    <t>Neo-Gruenfeld, 5.Nf3</t>
  </si>
  <si>
    <t>03:00:49</t>
  </si>
  <si>
    <t>01:06:19</t>
  </si>
  <si>
    <t>8/3B2pk/6p1/1PBPR2p/2K5/8/6P1/2r5 w - - 1 56</t>
  </si>
  <si>
    <t>04:08:09</t>
  </si>
  <si>
    <t>01:17:36</t>
  </si>
  <si>
    <t>B20</t>
  </si>
  <si>
    <t>8/2b3k1/4K3/1Pp1P3/2Bp4/3P4/8/8 w - - 4 70</t>
  </si>
  <si>
    <t>05:26:45</t>
  </si>
  <si>
    <t>01:46:32</t>
  </si>
  <si>
    <t>8/pB3K2/Pp1k4/1P4b1/8/8/8/8 b - - 21 149</t>
  </si>
  <si>
    <t>07:14:18</t>
  </si>
  <si>
    <t>01:09:16</t>
  </si>
  <si>
    <t>8/1p6/2p5/n1kp4/5R2/2PK4/8/8 w - - 10 56</t>
  </si>
  <si>
    <t>M7</t>
  </si>
  <si>
    <t>08:24:36</t>
  </si>
  <si>
    <t>01:06:55</t>
  </si>
  <si>
    <t>r4k2/2PQ4/8/pP3K2/8/P5P1/8/8 w - a6 0 48</t>
  </si>
  <si>
    <t>09:32:35</t>
  </si>
  <si>
    <t>01:08:09</t>
  </si>
  <si>
    <t>A05</t>
  </si>
  <si>
    <t>Q6Q/5p1k/4p3/3p2pP/3P3P/8/5P2/6K1 b - - 1 54</t>
  </si>
  <si>
    <t>10:41:49</t>
  </si>
  <si>
    <t>01:24:08</t>
  </si>
  <si>
    <t>A02</t>
  </si>
  <si>
    <t>1r6/8/1P6/pK6/P7/2P1b3/5pk1/3R4 w - - 3 81</t>
  </si>
  <si>
    <t>12:06:57</t>
  </si>
  <si>
    <t>01:07:29</t>
  </si>
  <si>
    <t>7k/5rp1/3Q3p/5q2/4N3/6KP/3N4/8 w - - 10 53</t>
  </si>
  <si>
    <t>13:15:28</t>
  </si>
  <si>
    <t>01:00:43</t>
  </si>
  <si>
    <t>A56</t>
  </si>
  <si>
    <t>8/3N4/6p1/2k1p3/2pn4/2K3PP/5P2/8 b - - 11 48</t>
  </si>
  <si>
    <t>Benoni defence</t>
  </si>
  <si>
    <t>14:17:12</t>
  </si>
  <si>
    <t>01:33:14</t>
  </si>
  <si>
    <t>A21</t>
  </si>
  <si>
    <t>8/8/2b5/1r6/2Nk1R2/8/8/4K3 b - - 0 120</t>
  </si>
  <si>
    <t>17:24:21</t>
  </si>
  <si>
    <t>01:25:19</t>
  </si>
  <si>
    <t>8/2k5/2B3p1/2K1Pp1p/5P1P/1bP1P1P1/8/8 w - - 29 81</t>
  </si>
  <si>
    <t>18:50:42</t>
  </si>
  <si>
    <t>01:08:36</t>
  </si>
  <si>
    <t>8/5N2/k7/7P/4P3/1K3n2/8/8 b - - 0 62</t>
  </si>
  <si>
    <t>20:01:38</t>
  </si>
  <si>
    <t>01:14:42</t>
  </si>
  <si>
    <t>C33</t>
  </si>
  <si>
    <t>8/6k1/8/p7/6B1/1P3p2/P1PK4/7q w - - 0 56</t>
  </si>
  <si>
    <t>KGA, Keres (Mason-Steinitz) gambit</t>
  </si>
  <si>
    <t>M79</t>
  </si>
  <si>
    <t>M28</t>
  </si>
  <si>
    <t>21:17:22</t>
  </si>
  <si>
    <t>01:04:04</t>
  </si>
  <si>
    <t>4nB2/3q1k1Q/8/8/4p3/6P1/6B1/6K1 b - - 3 58</t>
  </si>
  <si>
    <t>22:22:28</t>
  </si>
  <si>
    <t>01:27:47</t>
  </si>
  <si>
    <t>8/6P1/2k5/4QP1p/4b2r/8/7K/8 w - - 1 91</t>
  </si>
  <si>
    <t>23:51:17</t>
  </si>
  <si>
    <t>01:07:05</t>
  </si>
  <si>
    <t>5k2/8/p4P2/4K3/4B2p/8/8/8 b - - 0 53</t>
  </si>
  <si>
    <t>00:59:24</t>
  </si>
  <si>
    <t>2018.11.20</t>
  </si>
  <si>
    <t>01:18:39</t>
  </si>
  <si>
    <t>8/8/3b1kp1/7p/5Pp1/3N2P1/6K1/8 w - - 11 68</t>
  </si>
  <si>
    <t>M25</t>
  </si>
  <si>
    <t>02:19:03</t>
  </si>
  <si>
    <t>01:19:33</t>
  </si>
  <si>
    <t>2R5/8/2kPB3/6r1/1BK4b/8/8/8 b - - 8 75</t>
  </si>
  <si>
    <t>Polish defence</t>
  </si>
  <si>
    <t>03:39:38</t>
  </si>
  <si>
    <t>01:00:11</t>
  </si>
  <si>
    <t>7Q/5p1k/5Bp1/3p2Kp/5P2/p5P1/4B1P1/8 b - - 1 48</t>
  </si>
  <si>
    <t>04:40:53</t>
  </si>
  <si>
    <t>00:54:52</t>
  </si>
  <si>
    <t>6k1/2q1n1pp/1p2Pp2/pP1p4/Pb1R1N2/3Q1NP1/2r2P1P/6K1 b - - 10 36</t>
  </si>
  <si>
    <t>05:36:46</t>
  </si>
  <si>
    <t>01:07:45</t>
  </si>
  <si>
    <t>8/8/8/2P5/6pp/3K2bP/pkN5/8 b - - 0 53</t>
  </si>
  <si>
    <t>06:45:33</t>
  </si>
  <si>
    <t>8/6p1/p1p1kb2/Pp1p3p/1P1P1P1P/2P1qP1Q/4N3/5K2 b - - 10 55</t>
  </si>
  <si>
    <t>Petrov, classical attack</t>
  </si>
  <si>
    <t>07:55:03</t>
  </si>
  <si>
    <t>01:27:26</t>
  </si>
  <si>
    <t>C68</t>
  </si>
  <si>
    <t>6r1/1r4P1/1p6/2p5/P1P5/5K2/2P5/2Q2k2 b - - 100 101</t>
  </si>
  <si>
    <t>Ruy Lopez, exchange, Keres variation</t>
  </si>
  <si>
    <t>09:23:30</t>
  </si>
  <si>
    <t>01:03:37</t>
  </si>
  <si>
    <t>8/8/r7/1R6/1p1K1k2/1P6/8/8 b - - 0 50</t>
  </si>
  <si>
    <t>10:28:09</t>
  </si>
  <si>
    <t>00:30:06</t>
  </si>
  <si>
    <t>A43</t>
  </si>
  <si>
    <t>2r3r1/pp2kpQp/3b4/5q2/1P2p3/P1B1P3/5PPP/3RK2R w K - 9 23</t>
  </si>
  <si>
    <t>Old Benoni defence</t>
  </si>
  <si>
    <t>10:59:16</t>
  </si>
  <si>
    <t>01:04:34</t>
  </si>
  <si>
    <t>5nk1/3q2p1/p1r1p3/P1prB2p/4R2P/6P1/2Q2P2/4R1K1 w - - 8 45</t>
  </si>
  <si>
    <t>12:04:53</t>
  </si>
  <si>
    <t>01:23:42</t>
  </si>
  <si>
    <t>8/8/2KP4/8/4k2P/4pN2/8/8 b - - 0 93</t>
  </si>
  <si>
    <t>Sicilian, Keres variation (2.Ne2)</t>
  </si>
  <si>
    <t>13:29:36</t>
  </si>
  <si>
    <t>00:53:46</t>
  </si>
  <si>
    <t>6k1/pr2pp2/2p3P1/3bP3/3P4/B5bp/P4q2/Q3R1K1 w - - 0 30</t>
  </si>
  <si>
    <t>14:24:26</t>
  </si>
  <si>
    <t>00:50:23</t>
  </si>
  <si>
    <t>7k/npp2ppp/p2n4/3P4/1P6/PB3Nb1/1B2KNq1/R4R2 w - - 14 36</t>
  </si>
  <si>
    <t>Queen's pawn game, Chigorin variation</t>
  </si>
  <si>
    <t>15:15:51</t>
  </si>
  <si>
    <t>01:09:52</t>
  </si>
  <si>
    <t>6k1/8/6pp/n7/6P1/1pK4P/8/8 b - - 1 62</t>
  </si>
  <si>
    <t>16:26:44</t>
  </si>
  <si>
    <t>01:06:51</t>
  </si>
  <si>
    <t>A84</t>
  </si>
  <si>
    <t>2R5/1p4r1/1PpNk3/2Bpp3/8/P7/P4P2/2K5 w - - 1 43</t>
  </si>
  <si>
    <t>17:34:35</t>
  </si>
  <si>
    <t>00:44:12</t>
  </si>
  <si>
    <t>r2k2R1/ppq5/3pQ2p/6P1/2P5/P3P1P1/1P1PK3/8 b - - 10 30</t>
  </si>
  <si>
    <t>18:19:51</t>
  </si>
  <si>
    <t>01:13:03</t>
  </si>
  <si>
    <t>B06</t>
  </si>
  <si>
    <t>8/8/6k1/8/1p5b/pP1K4/P4R2/8 w - - 4 49</t>
  </si>
  <si>
    <t>Robatsch defence, three pawns attack</t>
  </si>
  <si>
    <t>19:33:56</t>
  </si>
  <si>
    <t>01:18:11</t>
  </si>
  <si>
    <t>1B6/3n4/5pkp/3P4/3KP3/8/8/7R w - - 1 71</t>
  </si>
  <si>
    <t>Benoni defence, Hromodka system</t>
  </si>
  <si>
    <t>M16</t>
  </si>
  <si>
    <t>20:53:10</t>
  </si>
  <si>
    <t>01:16:31</t>
  </si>
  <si>
    <t>K2Q4/2R4p/7P/8/2P2pk1/3n4/8/8 b - - 0 75</t>
  </si>
  <si>
    <t>Modern defence</t>
  </si>
  <si>
    <t>22:10:42</t>
  </si>
  <si>
    <t>00:45:26</t>
  </si>
  <si>
    <t>r4bk1/3Q1N1p/5Pp1/p7/1pP2P2/1n2q1P1/1B5P/R2R2K1 w - - 13 35</t>
  </si>
  <si>
    <t>22:57:11</t>
  </si>
  <si>
    <t>01:12:48</t>
  </si>
  <si>
    <t>8/PR2n3/4k3/8/4N3/5p2/r6p/7K w - - 10 58</t>
  </si>
  <si>
    <t>00:11:01</t>
  </si>
  <si>
    <t>2018.11.21</t>
  </si>
  <si>
    <t>01:28:24</t>
  </si>
  <si>
    <t>3R3R/kp4K1/1p6/1Pp5/P3q2P/8/8/8 b - - 10 93</t>
  </si>
  <si>
    <t>Giuoco Pianissimo, Italian four knights variation</t>
  </si>
  <si>
    <t>01:40:25</t>
  </si>
  <si>
    <t>01:00:10</t>
  </si>
  <si>
    <t>7k/p6p/3R4/2pQN3/4pr2/P1P4P/5q2/3Kr3 w - - 0 39</t>
  </si>
  <si>
    <t>01:25:53</t>
  </si>
  <si>
    <t>k2n4/5p2/BK2p3/3pP1Pp/1P1P3P/5P2/8/8 b - - 0 98</t>
  </si>
  <si>
    <t>04:08:33</t>
  </si>
  <si>
    <t>00:48:52</t>
  </si>
  <si>
    <t>A80</t>
  </si>
  <si>
    <t>3k1b2/Q2b4/2p5/1p1p1N2/3P1p2/3BP3/2P1KPP1/1q6 w - - 3 32</t>
  </si>
  <si>
    <t>Dutch, 2.Bg5 variation</t>
  </si>
  <si>
    <t>04:58:27</t>
  </si>
  <si>
    <t>01:19:42</t>
  </si>
  <si>
    <t>5R2/8/8/3K1pk1/7p/7P/4r1P1/8 w - - 26 84</t>
  </si>
  <si>
    <t>06:19:11</t>
  </si>
  <si>
    <t>01:08:41</t>
  </si>
  <si>
    <t>5Q2/8/1P4pk/4Pp1p/5P1P/6PK/r2r4/8 b - - 10 64</t>
  </si>
  <si>
    <t>07:28:53</t>
  </si>
  <si>
    <t>01:19:10</t>
  </si>
  <si>
    <t>8/8/6K1/6p1/2k3Pb/7P/8/8 b - - 0 65</t>
  </si>
  <si>
    <t>08:49:05</t>
  </si>
  <si>
    <t>00:55:55</t>
  </si>
  <si>
    <t>6k1/1p1P2pp/p1b5/2b5/P7/8/1P6/4K3 b - - 0 37</t>
  </si>
  <si>
    <t>09:46:04</t>
  </si>
  <si>
    <t>01:13:13</t>
  </si>
  <si>
    <t>8/1KPN4/2B3k1/1r6/5P1p/7b/8/8 w - - 0 53</t>
  </si>
  <si>
    <t>M23</t>
  </si>
  <si>
    <t>11:00:17</t>
  </si>
  <si>
    <t>01:03:09</t>
  </si>
  <si>
    <t>Q7/8/1k4p1/3p4/3P1p2/2K1nP2/8/8 w - - 2 48</t>
  </si>
  <si>
    <t>M6</t>
  </si>
  <si>
    <t>12:04:28</t>
  </si>
  <si>
    <t>01:06:26</t>
  </si>
  <si>
    <t>6r1/7Q/5pp1/8/1Pp1B1kP/4P3/1q4PK/8 w - - 2 54</t>
  </si>
  <si>
    <t>13:11:57</t>
  </si>
  <si>
    <t>01:12:44</t>
  </si>
  <si>
    <t>8/8/1Pk5/6K1/5p1P/8/4r3/8 w - - 0 66</t>
  </si>
  <si>
    <t>14:25:42</t>
  </si>
  <si>
    <t>01:03:40</t>
  </si>
  <si>
    <t>6R1/1p4k1/5rPb/4B2P/2B5/P5N1/P7/1K6 b - - 4 46</t>
  </si>
  <si>
    <t>15:30:25</t>
  </si>
  <si>
    <t>01:14:06</t>
  </si>
  <si>
    <t>6Q1/2rk4/6p1/pPp5/2P5/1P3P2/5P1K/8 w - - 0 58</t>
  </si>
  <si>
    <t>16:45:32</t>
  </si>
  <si>
    <t>01:05:00</t>
  </si>
  <si>
    <t>3r4/5Pk1/1r1q2Pn/2pP2R1/p7/Pp6/1P6/4QRK1 w - - 1 44</t>
  </si>
  <si>
    <t>17:51:35</t>
  </si>
  <si>
    <t>01:24:20</t>
  </si>
  <si>
    <t>4Q3/8/6k1/6p1/1P3p2/2P4q/5K2/8 b - - 9 92</t>
  </si>
  <si>
    <t>M24</t>
  </si>
  <si>
    <t>19:16:56</t>
  </si>
  <si>
    <t>00:58:17</t>
  </si>
  <si>
    <t>4r1Bk/8/2Np3p/2pP3P/8/Q7/2P5/6K1 b - - 0 47</t>
  </si>
  <si>
    <t>20:16:15</t>
  </si>
  <si>
    <t>01:14:24</t>
  </si>
  <si>
    <t>C02</t>
  </si>
  <si>
    <t>R7/8/P7/6k1/8/8/5Kp1/3r4 w - - 0 56</t>
  </si>
  <si>
    <t>French, advance, Euwe variation</t>
  </si>
  <si>
    <t>21:31:42</t>
  </si>
  <si>
    <t>00:56:17</t>
  </si>
  <si>
    <t>6bk/6p1/5p1p/8/3Q1PP1/1p1B3P/1P5K/3q4 w - - 10 47</t>
  </si>
  <si>
    <t>22:29:00</t>
  </si>
  <si>
    <t>01:23:39</t>
  </si>
  <si>
    <t>8/3r1pk1/6p1/4p3/4P1qP/4Q1P1/5R1K/8 w - - 63 84</t>
  </si>
  <si>
    <t>23:53:39</t>
  </si>
  <si>
    <t>00:56:54</t>
  </si>
  <si>
    <t>r5k1/4p2p/4R1p1/5p2/3b1P1P/6PK/1p6/7q w - - 4 44</t>
  </si>
  <si>
    <t>00:51:36</t>
  </si>
  <si>
    <t>2018.11.22</t>
  </si>
  <si>
    <t>01:08:24</t>
  </si>
  <si>
    <t>C44</t>
  </si>
  <si>
    <t>5k2/3K1p2/5p2/4rP1p/7P/5RP1/8/8 b - - 10 53</t>
  </si>
  <si>
    <t>Scotch gambit, Benima defence</t>
  </si>
  <si>
    <t>M18</t>
  </si>
  <si>
    <t>02:01:03</t>
  </si>
  <si>
    <t>01:02:02</t>
  </si>
  <si>
    <t>8/p1B1Q3/6pk/5r2/1Pp3p1/7P/5P2/6K1 w - - 0 42</t>
  </si>
  <si>
    <t>M41</t>
  </si>
  <si>
    <t>03:04:07</t>
  </si>
  <si>
    <t>01:08:56</t>
  </si>
  <si>
    <t>8/2p3p1/2p1B3/2P1K1k1/8/8/8/8 b - - 0 46</t>
  </si>
  <si>
    <t>04:14:04</t>
  </si>
  <si>
    <t>01:19:25</t>
  </si>
  <si>
    <t>8/8/8/1p4p1/1k5p/2p4P/1r2R3/2R4K b - - 0 78</t>
  </si>
  <si>
    <t>05:34:30</t>
  </si>
  <si>
    <t>01:15:50</t>
  </si>
  <si>
    <t>8/6kP/5Qn1/1P4P1/2P2b2/8/7r/4K3 b - - 12 65</t>
  </si>
  <si>
    <t>06:51:22</t>
  </si>
  <si>
    <t>01:16:23</t>
  </si>
  <si>
    <t>5k2/3P2q1/1p2Qp2/p4P2/P1P5/1P5P/6K1/8 w - - 3 62</t>
  </si>
  <si>
    <t>M78</t>
  </si>
  <si>
    <t>08:08:45</t>
  </si>
  <si>
    <t>01:12:38</t>
  </si>
  <si>
    <t>4r3/1P6/8/N5p1/P2k4/7P/3K4/8 w - - 0 59</t>
  </si>
  <si>
    <t>09:22:26</t>
  </si>
  <si>
    <t>01:12:03</t>
  </si>
  <si>
    <t>1b6/8/P5p1/7p/2K4k/1p6/1P6/8 b - - 1 59</t>
  </si>
  <si>
    <t>Benko's opening</t>
  </si>
  <si>
    <t>10:35:32</t>
  </si>
  <si>
    <t>01:37:57</t>
  </si>
  <si>
    <t>8/8/8/4B3/k7/2N1R3/4K3/7q b - - 0 135</t>
  </si>
  <si>
    <t>Sicilian, chameleon variation</t>
  </si>
  <si>
    <t>12:14:31</t>
  </si>
  <si>
    <t>01:43:47</t>
  </si>
  <si>
    <t>3r4/1b4q1/1p1br1k1/p1p1ppp1/P1P4p/1PBP1P1P/2Q1RNP1/4R1K1 w - - 95 146</t>
  </si>
  <si>
    <t>M15</t>
  </si>
  <si>
    <t>M14</t>
  </si>
  <si>
    <t>13:59:18</t>
  </si>
  <si>
    <t>00:52:30</t>
  </si>
  <si>
    <t>3r3k/4q2p/6nP/5pP1/pPQ1p3/2P5/2K5/3RR3 w - - 0 42</t>
  </si>
  <si>
    <t>14:52:49</t>
  </si>
  <si>
    <t>01:20:49</t>
  </si>
  <si>
    <t>8/7k/8/6P1/4qp2/5R2/5K2/8 b - - 0 71</t>
  </si>
  <si>
    <t>16:14:40</t>
  </si>
  <si>
    <t>01:15:07</t>
  </si>
  <si>
    <t>8/6p1/3p3k/3P3P/1p6/7P/4q3/7K b - - 1 59</t>
  </si>
  <si>
    <t>17:30:51</t>
  </si>
  <si>
    <t>01:09:54</t>
  </si>
  <si>
    <t>8/3k4/4pK2/1P2Pp2/2p5/2B1P3/8/5b2 w - - 10 58</t>
  </si>
  <si>
    <t>18:41:49</t>
  </si>
  <si>
    <t>01:00:40</t>
  </si>
  <si>
    <t>R7/P3pk2/6p1/8/7p/6nP/6P1/r5BK w - - 9 48</t>
  </si>
  <si>
    <t>19:43:30</t>
  </si>
  <si>
    <t>01:18:56</t>
  </si>
  <si>
    <t>6k1/2b5/8/p1R1P3/P2pP1pB/3R2K1/4r3/5r2 b - - 9 77</t>
  </si>
  <si>
    <t>21:03:27</t>
  </si>
  <si>
    <t>01:15:00</t>
  </si>
  <si>
    <t>3n4/4k3/4P1p1/6p1/4B3/4K2P/8/8 b - - 10 71</t>
  </si>
  <si>
    <t>22:19:29</t>
  </si>
  <si>
    <t>01:08:19</t>
  </si>
  <si>
    <t>2k5/5R2/3p4/3P4/1Bn5/7r/2K5/8 b - - 10 63</t>
  </si>
  <si>
    <t>23:28:49</t>
  </si>
  <si>
    <t>01:31:58</t>
  </si>
  <si>
    <t>8/5p1k/6p1/3P4/4p3/2B5/Q7/K1b4q w - - 1 101</t>
  </si>
  <si>
    <t>01:01:49</t>
  </si>
  <si>
    <t>2018.11.23</t>
  </si>
  <si>
    <t>01:07:02</t>
  </si>
  <si>
    <t>B44</t>
  </si>
  <si>
    <t>8/7p/7p/p7/Pk2p3/6P1/2K5/8 b - - 0 56</t>
  </si>
  <si>
    <t>01:12:10</t>
  </si>
  <si>
    <t>C34</t>
  </si>
  <si>
    <t>8/8/8/K7/2p2kP1/8/P1P5/8 b - - 0 49</t>
  </si>
  <si>
    <t>KGA, Becker defence</t>
  </si>
  <si>
    <t>03:23:06</t>
  </si>
  <si>
    <t>01:52:13</t>
  </si>
  <si>
    <t>8/8/1b1k4/3Pp3/4P3/8/8/3K1B2 b - - 100 177</t>
  </si>
  <si>
    <t>05:16:20</t>
  </si>
  <si>
    <t>01:31:17</t>
  </si>
  <si>
    <t>D90</t>
  </si>
  <si>
    <t>8/8/1bb5/5kBp/4N2P/5PK1/8/8 w - - 100 105</t>
  </si>
  <si>
    <t>Gruenfeld, Schlechter variation</t>
  </si>
  <si>
    <t>06:48:40</t>
  </si>
  <si>
    <t>01:17:03</t>
  </si>
  <si>
    <t>8/8/3k2b1/3p3p/3N1P2/6P1/3K4/8 w - - 10 68</t>
  </si>
  <si>
    <t>M2</t>
  </si>
  <si>
    <t>08:06:44</t>
  </si>
  <si>
    <t>01:05:47</t>
  </si>
  <si>
    <t>7r/3QB3/p4b1p/P3p1p1/kP4P1/2R2P1P/7K/8 b - - 7 49</t>
  </si>
  <si>
    <t>09:13:35</t>
  </si>
  <si>
    <t>01:18:47</t>
  </si>
  <si>
    <t>8/1K4pk/P4r2/8/1R6/1P6/8/8 w - - 12 74</t>
  </si>
  <si>
    <t>10:33:24</t>
  </si>
  <si>
    <t>01:06:21</t>
  </si>
  <si>
    <t>8/2R3pp/3N1pk1/2p5/p7/4b1BP/1P5K/6q1 w - - 14 57</t>
  </si>
  <si>
    <t>11:40:49</t>
  </si>
  <si>
    <t>01:13:47</t>
  </si>
  <si>
    <t>8/1Krk4/P3p2p/1R2P3/6P1/1P6/7P/8 w - - 1 58</t>
  </si>
  <si>
    <t>12:55:36</t>
  </si>
  <si>
    <t>01:05:26</t>
  </si>
  <si>
    <t>5B2/p7/Pp2k3/3p2p1/4p1P1/1PP5/4K2P/8 b - - 0 49</t>
  </si>
  <si>
    <t>14:02:04</t>
  </si>
  <si>
    <t>01:18:00</t>
  </si>
  <si>
    <t>8/1p6/pPp5/P1P5/6Pk/3p1K1P/2r2R2/8 b - - 4 74</t>
  </si>
  <si>
    <t>Petrov, classical attack, Marshall variation</t>
  </si>
  <si>
    <t>15:21:06</t>
  </si>
  <si>
    <t>01:19:08</t>
  </si>
  <si>
    <t>C53</t>
  </si>
  <si>
    <t>8/1pp5/P7/4Kpk1/8/5P2/3b4/8 b - - 0 66</t>
  </si>
  <si>
    <t>Giuoco Piano</t>
  </si>
  <si>
    <t>16:41:15</t>
  </si>
  <si>
    <t>01:02:57</t>
  </si>
  <si>
    <t>2Q5/3Q1pk1/5pp1/7p/8/5P1P/4q3/6K1 b - - 8 48</t>
  </si>
  <si>
    <t>17:45:15</t>
  </si>
  <si>
    <t>00:53:36</t>
  </si>
  <si>
    <t>4n1k1/2b5/4p1p1/1p2N1B1/p2NpP2/P6P/1P5K/2R5 w - - 0 40</t>
  </si>
  <si>
    <t>18:39:52</t>
  </si>
  <si>
    <t>01:26:48</t>
  </si>
  <si>
    <t>8/5k2/1R3P1p/6pP/8/5P2/1p4K1/1r6 b - - 8 88</t>
  </si>
  <si>
    <t>20:07:43</t>
  </si>
  <si>
    <t>8/8/3R4/3K4/2pB2r1/2P5/2k5/8 b - - 36 81</t>
  </si>
  <si>
    <t>21:27:31</t>
  </si>
  <si>
    <t>01:07:23</t>
  </si>
  <si>
    <t>2Q4k/4R2p/2Pp2p1/3Q2P1/1q6/6N1/5NK1/8 b - - 0 46</t>
  </si>
  <si>
    <t>M63</t>
  </si>
  <si>
    <t>22:35:57</t>
  </si>
  <si>
    <t>8/8/3kB3/7p/1P3P2/8/3K4/8 b - - 0 46</t>
  </si>
  <si>
    <t>23:39:55</t>
  </si>
  <si>
    <t>00:59:09</t>
  </si>
  <si>
    <t>8/7k/8/3P4/8/2q4P/6Q1/7K w - - 0 49</t>
  </si>
  <si>
    <t>00:40:07</t>
  </si>
  <si>
    <t>2018.11.24</t>
  </si>
  <si>
    <t>01:19:50</t>
  </si>
  <si>
    <t>4k3/8/4PK2/1p1b1P2/8/8/3N4/8 w - - 1 70</t>
  </si>
  <si>
    <t>02:00:57</t>
  </si>
  <si>
    <t>00:59:33</t>
  </si>
  <si>
    <t>6k1/8/7p/4Q1p1/P2p4/4p1PP/2q5/4r1K1 w - - 0 45</t>
  </si>
  <si>
    <t>03:01:33</t>
  </si>
  <si>
    <t>01:14:22</t>
  </si>
  <si>
    <t>8/7p/2k3p1/6P1/R7/5q2/2P5/1K6 w - - 1 54</t>
  </si>
  <si>
    <t>04:16:57</t>
  </si>
  <si>
    <t>01:15:49</t>
  </si>
  <si>
    <t>1R1nk3/1r2b3/8/2p1Q3/P3P3/3p2P1/5PK1/8 w - - 1 63</t>
  </si>
  <si>
    <t>05:33:49</t>
  </si>
  <si>
    <t>2Q1R1nk/6b1/7p/P5p1/8/3p4/1P3PPK/3q4 b - - 9 47</t>
  </si>
  <si>
    <t>06:35:01</t>
  </si>
  <si>
    <t>00:52:01</t>
  </si>
  <si>
    <t>4r1k1/5P1p/p3p3/3p4/3n1P2/qPp1n3/P1P3P1/K1R1N2R b - - 0 38</t>
  </si>
  <si>
    <t>07:28:05</t>
  </si>
  <si>
    <t>01:31:39</t>
  </si>
  <si>
    <t>A41</t>
  </si>
  <si>
    <t>3b4/8/1pBP4/pPp5/P4k2/4p3/6K1/3Rr3 b - - 0 105</t>
  </si>
  <si>
    <t>Robatsch defence, Rossolimo variation</t>
  </si>
  <si>
    <t>09:00:46</t>
  </si>
  <si>
    <t>01:08:43</t>
  </si>
  <si>
    <t>8/8/8/7K/1Rk4P/r7/6P1/8 b - - 0 61</t>
  </si>
  <si>
    <t>10:10:30</t>
  </si>
  <si>
    <t>01:04:19</t>
  </si>
  <si>
    <t>8/6p1/7p/1B5k/1P2K3/8/8/8 b - - 0 44</t>
  </si>
  <si>
    <t>11:15:52</t>
  </si>
  <si>
    <t>01:14:23</t>
  </si>
  <si>
    <t>8/8/2R5/3R1n1k/5p1q/8/6BK/8 w - - 8 73</t>
  </si>
  <si>
    <t>12:31:16</t>
  </si>
  <si>
    <t>01:12:02</t>
  </si>
  <si>
    <t>7k/p6p/2p2b1P/2Pp3R/3P1PP1/7K/3Q4/1rN3q1 b - - 2 62</t>
  </si>
  <si>
    <t>13:44:19</t>
  </si>
  <si>
    <t>01:10:28</t>
  </si>
  <si>
    <t>8/5k1K/5pNP/3p1p2/8/5n2/8/8 w - - 10 66</t>
  </si>
  <si>
    <t>M45</t>
  </si>
  <si>
    <t>14:55:50</t>
  </si>
  <si>
    <t>01:05:58</t>
  </si>
  <si>
    <t>4k3/8/2N5/3KP2p/1P6/7P/5b2/8 b - - 0 55</t>
  </si>
  <si>
    <t>16:02:51</t>
  </si>
  <si>
    <t>01:06:06</t>
  </si>
  <si>
    <t>8/2b2pk1/2B5/1P4p1/P5p1/4R1P1/5P2/6K1 b - - 5 38</t>
  </si>
  <si>
    <t>17:10:00</t>
  </si>
  <si>
    <t>01:02:50</t>
  </si>
  <si>
    <t>5Qn1/3k4/3Qp1p1/7p/P3p3/2q1P2P/5PP1/5NK1 b - - 4 46</t>
  </si>
  <si>
    <t>18:13:54</t>
  </si>
  <si>
    <t>01:17:05</t>
  </si>
  <si>
    <t>B51</t>
  </si>
  <si>
    <t>3Q4/2r3k1/pN4r1/P1p1b3/1pP1P2p/1P2R3/5Bb1/7K w - - 10 67</t>
  </si>
  <si>
    <t>Sicilian, Canal-Sokolsky (Nimzovich-Rossolimo, Moscow) attack</t>
  </si>
  <si>
    <t>19:32:00</t>
  </si>
  <si>
    <t>01:18:44</t>
  </si>
  <si>
    <t>8/8/5kp1/3p2p1/3P1p2/5PP1/3K3P/b7 b - - 3 75</t>
  </si>
  <si>
    <t>20:51:46</t>
  </si>
  <si>
    <t>8/5p2/n5k1/6P1/5P2/5K2/8/8 w - - 0 64</t>
  </si>
  <si>
    <t>Scandinavian, Pytel-Wade variation</t>
  </si>
  <si>
    <t>22:05:37</t>
  </si>
  <si>
    <t>01:19:53</t>
  </si>
  <si>
    <t>B21</t>
  </si>
  <si>
    <t>8/8/7P/1R4PK/1P6/6k1/r7/8 w - - 3 79</t>
  </si>
  <si>
    <t>Sicilian, Smith-Morra gambit</t>
  </si>
  <si>
    <t>23:26:31</t>
  </si>
  <si>
    <t>01:01:07</t>
  </si>
  <si>
    <t>6k1/5bpp/8/pR6/1p1b1P2/1P1p4/1Pr5/R4K1r w - - 2 41</t>
  </si>
  <si>
    <t>00:28:42</t>
  </si>
  <si>
    <t>2018.11.25</t>
  </si>
  <si>
    <t>01:13:11</t>
  </si>
  <si>
    <t>8/6pk/2p2q1p/2PpR3/4bP2/3r3P/1p3Q2/4B1K1 w - - 0 56</t>
  </si>
  <si>
    <t>01:42:54</t>
  </si>
  <si>
    <t>01:16:47</t>
  </si>
  <si>
    <t>8/2p4b/5p2/2k4P/3p2P1/2p2KB1/8/8 b - - 5 65</t>
  </si>
  <si>
    <t>03:00:43</t>
  </si>
  <si>
    <t>01:39:29</t>
  </si>
  <si>
    <t>A92</t>
  </si>
  <si>
    <t>8/k7/1pK5/2p5/P1B5/8/1b6/8 w - - 62 140</t>
  </si>
  <si>
    <t>Dutch, stonewall variation</t>
  </si>
  <si>
    <t>M27</t>
  </si>
  <si>
    <t>04:41:14</t>
  </si>
  <si>
    <t>01:12:26</t>
  </si>
  <si>
    <t>5R2/6P1/8/7K/3k3P/5P2/2r5/8 w - - 1 74</t>
  </si>
  <si>
    <t>QGA, 4.e3</t>
  </si>
  <si>
    <t>05:54:42</t>
  </si>
  <si>
    <t>01:17:38</t>
  </si>
  <si>
    <t>D34</t>
  </si>
  <si>
    <t>4bk2/6R1/1P4n1/3p3P/5P2/5P2/5K2/8 b - - 0 63</t>
  </si>
  <si>
    <t>QGD, Tarrasch, Reti variation</t>
  </si>
  <si>
    <t>07:13:22</t>
  </si>
  <si>
    <t>2r2k2/R7/R7/P2b1p2/2p2K2/2P5/8/8 w - - 5 62</t>
  </si>
  <si>
    <t>08:27:35</t>
  </si>
  <si>
    <t>01:07:00</t>
  </si>
  <si>
    <t>8/8/4R3/4NK2/r6k/7P/8/8 b - - 0 50</t>
  </si>
  <si>
    <t>09:35:35</t>
  </si>
  <si>
    <t>00:49:32</t>
  </si>
  <si>
    <t>r3N1k1/1p3p2/p2Q3p/3B1b2/5p2/7P/PPr2PP1/4R1K1 w - - 6 34</t>
  </si>
  <si>
    <t>10:26:10</t>
  </si>
  <si>
    <t>01:19:45</t>
  </si>
  <si>
    <t>8/8/8/6Pp/6rP/5k1K/R7/8 b - - 10 75</t>
  </si>
  <si>
    <t>11:46:58</t>
  </si>
  <si>
    <t>01:28:35</t>
  </si>
  <si>
    <t>C47</t>
  </si>
  <si>
    <t>8/7P/8/8/3k4/3r4/6PK/4q3 w - - 0 101</t>
  </si>
  <si>
    <t>Four knights, Scotch, 4...exd4</t>
  </si>
  <si>
    <t>13:16:35</t>
  </si>
  <si>
    <t>00:57:27</t>
  </si>
  <si>
    <t>8/5k1p/3B1pp1/3P4/1p1P2P1/5q1P/6rK/2q5 w - - 0 39</t>
  </si>
  <si>
    <t>14:15:06</t>
  </si>
  <si>
    <t>01:20:30</t>
  </si>
  <si>
    <t>B02</t>
  </si>
  <si>
    <t>8/8/8/4N2k/1p5r/1K6/6R1/8 w - - 0 82</t>
  </si>
  <si>
    <t>Alekhine's defence, Maroczy variation</t>
  </si>
  <si>
    <t>15:36:37</t>
  </si>
  <si>
    <t>01:12:37</t>
  </si>
  <si>
    <t>8/4kp2/4n1p1/7p/4BP1P/6P1/6K1/8 b - - 10 66</t>
  </si>
  <si>
    <t>16:50:16</t>
  </si>
  <si>
    <t>01:19:40</t>
  </si>
  <si>
    <t>5k2/7R/6P1/r5KP/8/5P2/8/8 w - - 7 72</t>
  </si>
  <si>
    <t>Blumenfeld counter-gambit</t>
  </si>
  <si>
    <t>18:10:57</t>
  </si>
  <si>
    <t>01:12:17</t>
  </si>
  <si>
    <t>8/5P2/p7/4k1K1/3n4/1N6/8/8 b - - 0 62</t>
  </si>
  <si>
    <t>19:24:16</t>
  </si>
  <si>
    <t>01:26:42</t>
  </si>
  <si>
    <t>8/8/5k2/3P3p/4pPp1/6P1/3K3P/8 w - - 6 90</t>
  </si>
  <si>
    <t>20:52:01</t>
  </si>
  <si>
    <t>01:08:20</t>
  </si>
  <si>
    <t>8/kr6/1p3PP1/p4P2/2R4P/6K1/P5Q1/3q4 w - - 5 58</t>
  </si>
  <si>
    <t>22:01:22</t>
  </si>
  <si>
    <t>01:22:47</t>
  </si>
  <si>
    <t>3k4/6Q1/1p4p1/pP3p1p/P3nP1P/4q1P1/7K/4B3 w - - 10 85</t>
  </si>
  <si>
    <t>23:25:10</t>
  </si>
  <si>
    <t>01:01:31</t>
  </si>
  <si>
    <t>3r3k/R4R1p/2B2p2/1p6/7r/2n5/5P1P/7K w - - 10 51</t>
  </si>
  <si>
    <t>Reti v Dutch</t>
  </si>
  <si>
    <t>M33</t>
  </si>
  <si>
    <t>00:27:42</t>
  </si>
  <si>
    <t>2018.11.26</t>
  </si>
  <si>
    <t>01:16:11</t>
  </si>
  <si>
    <t>8/8/1Qk2pK1/5P1p/8/8/8/8 b - - 0 56</t>
  </si>
  <si>
    <t>01:44:55</t>
  </si>
  <si>
    <t>01:09:26</t>
  </si>
  <si>
    <t>B53</t>
  </si>
  <si>
    <t>4R3/6k1/1p1r4/5KP1/P1B3P1/1P2p3/8/8 w - - 9 49</t>
  </si>
  <si>
    <t>Sicilian, Chekhover variation</t>
  </si>
  <si>
    <t>02:55:24</t>
  </si>
  <si>
    <t>01:00:38</t>
  </si>
  <si>
    <t>5Q1k/4pp1p/P5pB/4p3/6P1/R7/5P2/3R2K1 b - - 0 42</t>
  </si>
  <si>
    <t>03:57:06</t>
  </si>
  <si>
    <t>00:46:08</t>
  </si>
  <si>
    <t>r3n1k1/pR3p2/1b1Bb2p/3p2p1/8/3B3P/P1PN1PP1/6K1 w - - 9 31</t>
  </si>
  <si>
    <t>04:44:14</t>
  </si>
  <si>
    <t>01:32:05</t>
  </si>
  <si>
    <t>8/5k2/3P4/5n1r/6pp/3K3R/8/8 w - - 0 105</t>
  </si>
  <si>
    <t>06:17:21</t>
  </si>
  <si>
    <t>C61</t>
  </si>
  <si>
    <t>7k/6p1/1p5p/1P1p4/2qP2b1/5pP1/3Q1P2/6K1 b - - 4 44</t>
  </si>
  <si>
    <t>Ruy Lopez, Bird's defence</t>
  </si>
  <si>
    <t>07:17:55</t>
  </si>
  <si>
    <t>01:05:28</t>
  </si>
  <si>
    <t>3k4/7b/1p2B2P/3P2P1/p4K2/2P5/P7/8 w - - 5 50</t>
  </si>
  <si>
    <t>Gruenfeld, exchange, Simagin's improved variation</t>
  </si>
  <si>
    <t>08:24:24</t>
  </si>
  <si>
    <t>01:34:55</t>
  </si>
  <si>
    <t>5r2/1BP1k3/6p1/1N3p1p/p4P1P/P5P1/2K5/8 b - - 0 109</t>
  </si>
  <si>
    <t>10:00:22</t>
  </si>
  <si>
    <t>01:11:02</t>
  </si>
  <si>
    <t>3k4/8/R7/4K3/7r/1B6/P7/8 b - - 0 63</t>
  </si>
  <si>
    <t>11:12:27</t>
  </si>
  <si>
    <t>01:18:23</t>
  </si>
  <si>
    <t>C70</t>
  </si>
  <si>
    <t>R7/6pk/2p1p2p/4q2P/6P1/5K2/7Q/8 b - - 0 64</t>
  </si>
  <si>
    <t>Ruy Lopez</t>
  </si>
  <si>
    <t>12:31:52</t>
  </si>
  <si>
    <t>01:27:50</t>
  </si>
  <si>
    <t>7k/5p2/5NpP/1bK3P1/4P3/r7/p7/R7 b - - 100 108</t>
  </si>
  <si>
    <t>14:00:44</t>
  </si>
  <si>
    <t>01:24:43</t>
  </si>
  <si>
    <t>D39</t>
  </si>
  <si>
    <t>5k2/8/5K2/3Bp2p/7P/8/8/8 b - - 0 81</t>
  </si>
  <si>
    <t>QGD, Ragozin, Vienna variation</t>
  </si>
  <si>
    <t>15:26:29</t>
  </si>
  <si>
    <t>01:08:59</t>
  </si>
  <si>
    <t>8/5p1k/1Q5p/4q1pN/6P1/3b3P/5P1K/8 w - - 11 55</t>
  </si>
  <si>
    <t>Queen's pawn game, Krause variation</t>
  </si>
  <si>
    <t>16:36:30</t>
  </si>
  <si>
    <t>01:12:21</t>
  </si>
  <si>
    <t>8/6pp/1p2k3/1P2P3/8/p6P/2p5/2Rr2K1 w - - 2 56</t>
  </si>
  <si>
    <t>17:49:51</t>
  </si>
  <si>
    <t>01:21:13</t>
  </si>
  <si>
    <t>8/6k1/1p1rr3/2p2Qp1/P3npP1/5N2/5PK1/8 w - - 15 84</t>
  </si>
  <si>
    <t>M11</t>
  </si>
  <si>
    <t>19:12:06</t>
  </si>
  <si>
    <t>00:40:29</t>
  </si>
  <si>
    <t>C65</t>
  </si>
  <si>
    <t>3b4/2pk1p2/2p3p1/1PQp4/8/8/P1P2PPP/4R1K1 w - - 0 33</t>
  </si>
  <si>
    <t>Ruy Lopez, Berlin defence, 4.O-O</t>
  </si>
  <si>
    <t>19:53:38</t>
  </si>
  <si>
    <t>01:19:12</t>
  </si>
  <si>
    <t>B10</t>
  </si>
  <si>
    <t>8/7p/6kP/6P1/7K/8/8/n7 w - - 0 68</t>
  </si>
  <si>
    <t>21:13:51</t>
  </si>
  <si>
    <t>01:37:29</t>
  </si>
  <si>
    <t>A54</t>
  </si>
  <si>
    <t>8/1q3N2/8/5R2/3k2PK/8/8/8 b - - 0 128</t>
  </si>
  <si>
    <t>Old Indian, Ukrainian variation, 4.Nf3</t>
  </si>
  <si>
    <t>22:52:21</t>
  </si>
  <si>
    <t>01:11:17</t>
  </si>
  <si>
    <t>8/8/6k1/7p/4pKP1/8/5P2/8 b - - 0 61</t>
  </si>
  <si>
    <t>00:04:41</t>
  </si>
  <si>
    <t>2018.11.27</t>
  </si>
  <si>
    <t>01:48:28</t>
  </si>
  <si>
    <t>8/8/5p2/p2B1Pp1/P2k2Pp/6bP/8/5K2 w - - 74 175</t>
  </si>
  <si>
    <t>01:54:10</t>
  </si>
  <si>
    <t>01:08:51</t>
  </si>
  <si>
    <t>2r4k/5R2/p3R1rP/3P1Pq1/2P5/1P4QK/P7/8 w - - 0 58</t>
  </si>
  <si>
    <t>03:04:03</t>
  </si>
  <si>
    <t>01:34:52</t>
  </si>
  <si>
    <t>8/8/1k3p2/1n2pNp1/2K1P1P1/8/8/8 w - - 86 124</t>
  </si>
  <si>
    <t>04:39:57</t>
  </si>
  <si>
    <t>01:08:35</t>
  </si>
  <si>
    <t>E70</t>
  </si>
  <si>
    <t>1r3k2/6b1/p3Q1N1/q2p4/8/2P5/3B1P2/4R1K1 b - - 0 46</t>
  </si>
  <si>
    <t>King's Indian, 4.e4</t>
  </si>
  <si>
    <t>05:49:35</t>
  </si>
  <si>
    <t>01:07:24</t>
  </si>
  <si>
    <t>8/8/4R3/6p1/4k1P1/7K/r7/8 b - - 0 60</t>
  </si>
  <si>
    <t>06:58:00</t>
  </si>
  <si>
    <t>00:09:17</t>
  </si>
  <si>
    <t>rnbq1rk1/pp1pppbp/2p2np1/8/2PP4/4PN2/PP2BPPP/RNBQK2R w KQ - 3 6</t>
  </si>
  <si>
    <t>07:08:17</t>
  </si>
  <si>
    <t>01:40:47</t>
  </si>
  <si>
    <t>6k1/5p2/8/p5Pp/P2Q3P/8/3K4/7q w - - 16 132</t>
  </si>
  <si>
    <t>08:50:05</t>
  </si>
  <si>
    <t>01:21:12</t>
  </si>
  <si>
    <t>8/8/6p1/3k2p1/5pP1/5P1P/3K4/8 b - - 0 92</t>
  </si>
  <si>
    <t>10:12:20</t>
  </si>
  <si>
    <t>01:52:45</t>
  </si>
  <si>
    <t>A95</t>
  </si>
  <si>
    <t>8/2k5/b1p1nb2/NpPp1p1p/1P1Pp1pP/2K1P1P1/4NP2/5B2 w - - 92 167</t>
  </si>
  <si>
    <t>Dutch, stonewall with Nc3</t>
  </si>
  <si>
    <t>12:06:06</t>
  </si>
  <si>
    <t>01:10:25</t>
  </si>
  <si>
    <t>3k4/Q5P1/2pB4/2Pp4/P2P4/2P5/4K2P/8 b - - 0 58</t>
  </si>
  <si>
    <t>13:17:32</t>
  </si>
  <si>
    <t>01:14:30</t>
  </si>
  <si>
    <t>D00</t>
  </si>
  <si>
    <t>8/8/8/1pkb4/p4R2/P7/1P3Kp1/8 b - - 9 57</t>
  </si>
  <si>
    <t>Blackmar-Diemer, Euwe defence</t>
  </si>
  <si>
    <t>14:33:04</t>
  </si>
  <si>
    <t>01:14:16</t>
  </si>
  <si>
    <t>8/8/p5k1/6p1/4pqr1/3b2P1/5QK1/4B3 w - - 4 52</t>
  </si>
  <si>
    <t>15:48:24</t>
  </si>
  <si>
    <t>01:32:38</t>
  </si>
  <si>
    <t>8/4r1kp/3p2p1/3p2P1/3P1KP1/3Q1P2/q7/1R6 b - - 100 115</t>
  </si>
  <si>
    <t>17:22:03</t>
  </si>
  <si>
    <t>01:03:34</t>
  </si>
  <si>
    <t>7k/6p1/1P5p/2Pq4/8/3KQ3/3R3P/8 w - - 16 55</t>
  </si>
  <si>
    <t>18:26:39</t>
  </si>
  <si>
    <t>01:15:59</t>
  </si>
  <si>
    <t>8/8/1R1p4/8/1pr1k2p/6pP/8/5K2 w - - 6 63</t>
  </si>
  <si>
    <t>19:43:40</t>
  </si>
  <si>
    <t>01:01:15</t>
  </si>
  <si>
    <t>A01</t>
  </si>
  <si>
    <t>3RQ3/p4p1k/1p4p1/5r1p/8/5N1q/P4P2/5K2 w - - 10 48</t>
  </si>
  <si>
    <t>Nimzovich-Larsen attack, Indian variation</t>
  </si>
  <si>
    <t>20:45:55</t>
  </si>
  <si>
    <t>8/1R3p1k/7p/8/7p/5PP1/1pq5/7K w - - 0 60</t>
  </si>
  <si>
    <t>22:03:44</t>
  </si>
  <si>
    <t>01:08:21</t>
  </si>
  <si>
    <t>8/5p2/p7/8/P6b/2p2Pkp/2P1KB2/8 b - - 21 59</t>
  </si>
  <si>
    <t>23:13:06</t>
  </si>
  <si>
    <t>01:12:18</t>
  </si>
  <si>
    <t>8/8/8/2N5/3k3p/5p1P/3K4/8 b - - 0 64</t>
  </si>
  <si>
    <t>00:26:25</t>
  </si>
  <si>
    <t>2018.11.28</t>
  </si>
  <si>
    <t>01:10:49</t>
  </si>
  <si>
    <t>8/4R3/8/7p/5k2/pK6/8/7r w - - 0 62</t>
  </si>
  <si>
    <t>01:38:17</t>
  </si>
  <si>
    <t>01:05:10</t>
  </si>
  <si>
    <t>8/8/3k4/5R2/2r5/4KP1P/8/8 b - - 0 59</t>
  </si>
  <si>
    <t>02:44:29</t>
  </si>
  <si>
    <t>00:31:46</t>
  </si>
  <si>
    <t>r4rk1/pb1q1pbp/1pn1p1p1/1N1p1n2/3P1B2/1Q2PNP1/PP3PBP/2R1R1K1 b - - 13 18</t>
  </si>
  <si>
    <t>03:17:17</t>
  </si>
  <si>
    <t>01:07:57</t>
  </si>
  <si>
    <t>6k1/1p4p1/7p/3PBrn1/8/r6P/2R5/1R5K w - - 1 50</t>
  </si>
  <si>
    <t>04:26:15</t>
  </si>
  <si>
    <t>01:21:36</t>
  </si>
  <si>
    <t>2n5/8/1PB4k/2K2p2/1P6/8/8/8 w - - 1 74</t>
  </si>
  <si>
    <t>05:48:51</t>
  </si>
  <si>
    <t>00:59:11</t>
  </si>
  <si>
    <t>8/1p3k2/2p5/P2pP3/3P4/2P3K1/P4P2/8 w - - 1 44</t>
  </si>
  <si>
    <t>Petrov, classical attack, Mason variation</t>
  </si>
  <si>
    <t>06:49:04</t>
  </si>
  <si>
    <t>01:06:00</t>
  </si>
  <si>
    <t>5r2/3k4/2p5/p1P3B1/PnQPp3/7P/5PP1/6K1 w - - 1 46</t>
  </si>
  <si>
    <t>07:56:07</t>
  </si>
  <si>
    <t>01:08:06</t>
  </si>
  <si>
    <t>5k1R/8/p5p1/1p2p3/5q2/PP3r1P/5bQ1/4rR1K b - - 5 53</t>
  </si>
  <si>
    <t>M5</t>
  </si>
  <si>
    <t>09:05:14</t>
  </si>
  <si>
    <t>01:02:21</t>
  </si>
  <si>
    <t>8/5p1k/p1p2Q1p/2P3pr/5R2/4BP2/P4P1P/6RK w - - 3 42</t>
  </si>
  <si>
    <t>Ruy Lopez, Berlin defence</t>
  </si>
  <si>
    <t>10:08:39</t>
  </si>
  <si>
    <t>01:05:03</t>
  </si>
  <si>
    <t>8/4r1k1/5p2/2P2P1p/P2P4/4nQ2/7P/7K w - - 0 44</t>
  </si>
  <si>
    <t>Petrov, classical attack, close variation</t>
  </si>
  <si>
    <t>11:14:42</t>
  </si>
  <si>
    <t>01:03:15</t>
  </si>
  <si>
    <t>R5nk/2p1p2p/6pB/1pqPR3/5P1P/5BK1/8/8 w - - 4 43</t>
  </si>
  <si>
    <t>Gruenfeld, Russian variation with e4</t>
  </si>
  <si>
    <t>12:19:00</t>
  </si>
  <si>
    <t>01:08:11</t>
  </si>
  <si>
    <t>8/5k2/8/1p1P4/P7/7p/8/7K w - - 0 57</t>
  </si>
  <si>
    <t>13:28:11</t>
  </si>
  <si>
    <t>01:13:21</t>
  </si>
  <si>
    <t>8/8/4k1P1/4n2K/4P3/6r1/8/8 w - - 0 73</t>
  </si>
  <si>
    <t>Queen's bishop game</t>
  </si>
  <si>
    <t>14:42:34</t>
  </si>
  <si>
    <t>01:39:57</t>
  </si>
  <si>
    <t>A30</t>
  </si>
  <si>
    <t>1R6/8/1b4k1/8/5p2/5r2/2K5/8 w - - 0 128</t>
  </si>
  <si>
    <t>16:23:33</t>
  </si>
  <si>
    <t>01:30:05</t>
  </si>
  <si>
    <t>8/5k2/R5p1/5p1p/P4P1P/6P1/1r4K1/8 w - - 19 101</t>
  </si>
  <si>
    <t>17:54:40</t>
  </si>
  <si>
    <t>01:32:55</t>
  </si>
  <si>
    <t>8/3r4/5k2/2p5/2P5/2K5/R7/8 b - - 0 114</t>
  </si>
  <si>
    <t>19:28:36</t>
  </si>
  <si>
    <t>01:10:56</t>
  </si>
  <si>
    <t>E21</t>
  </si>
  <si>
    <t>8/3R3k/5p2/7p/r7/4K3/3n4/q7 b - - 1 61</t>
  </si>
  <si>
    <t>Nimzo-Indian, three knights variation</t>
  </si>
  <si>
    <t>20:40:36</t>
  </si>
  <si>
    <t>00:52:00</t>
  </si>
  <si>
    <t>5k2/p5p1/8/2p1Q2p/7P/P1P3P1/1P3q1K/8 w - - 9 39</t>
  </si>
  <si>
    <t>21:33:38</t>
  </si>
  <si>
    <t>01:01:54</t>
  </si>
  <si>
    <t>8/p5k1/8/P1R1K1p1/8/2P1R3/8/3q4 b - - 10 55</t>
  </si>
  <si>
    <t>22:36:34</t>
  </si>
  <si>
    <t>2Q5/1R4k1/6pp/2pNpp2/4P2P/5P2/8/5RK1 b - - 0 47</t>
  </si>
  <si>
    <t>23:42:38</t>
  </si>
  <si>
    <t>01:59:08</t>
  </si>
  <si>
    <t>3r4/3bk3/r3p3/1p1pNp1p/2pP1P1P/PpP1K1P1/1P2R3/4R3 b - - 96 183</t>
  </si>
  <si>
    <t>01:42:47</t>
  </si>
  <si>
    <t>2018.11.29</t>
  </si>
  <si>
    <t>01:16:22</t>
  </si>
  <si>
    <t>8/6pk/7p/1PQ5/q2pN1P1/3P3P/1K6/8 b - - 0 68</t>
  </si>
  <si>
    <t>03:00:10</t>
  </si>
  <si>
    <t>01:03:59</t>
  </si>
  <si>
    <t>8/8/7p/6k1/p3P3/P7/5BK1/8 w - - 0 42</t>
  </si>
  <si>
    <t>04:05:10</t>
  </si>
  <si>
    <t>01:18:22</t>
  </si>
  <si>
    <t>8/5k2/3p4/3r4/1K6/5p2/5Q2/8 w - - 0 77</t>
  </si>
  <si>
    <t>05:24:34</t>
  </si>
  <si>
    <t>00:38:42</t>
  </si>
  <si>
    <t>2r2b1r/1p2kp1p/p2p1N2/2q1pPpQ/P3P3/8/1nP3PP/R4R1K w - - 10 25</t>
  </si>
  <si>
    <t>06:04:19</t>
  </si>
  <si>
    <t>01:04:47</t>
  </si>
  <si>
    <t>8/8/4k2p/p5pP/Pb1K1pP1/1Pp2P2/8/1B6 b - - 25 68</t>
  </si>
  <si>
    <t>07:10:07</t>
  </si>
  <si>
    <t>01:13:26</t>
  </si>
  <si>
    <t>b1R5/r5p1/8/6pk/4pp2/1r1p3K/3R4/4B3 w - - 0 61</t>
  </si>
  <si>
    <t>08:24:34</t>
  </si>
  <si>
    <t>01:08:14</t>
  </si>
  <si>
    <t>7R/3Pb3/6pP/2p1p1k1/4Pp2/5P2/6KP/8 w - - 1 68</t>
  </si>
  <si>
    <t>09:33:50</t>
  </si>
  <si>
    <t>01:15:38</t>
  </si>
  <si>
    <t>8/8/6N1/1p6/p3p2p/P2bP1k1/3K4/8 b - - 1 55</t>
  </si>
  <si>
    <t>10:50:30</t>
  </si>
  <si>
    <t>01:02:45</t>
  </si>
  <si>
    <t>6k1/p4pp1/2R1p2p/4P2P/7q/5P2/6P1/3r2K1 w - - 3 45</t>
  </si>
  <si>
    <t>11:54:18</t>
  </si>
  <si>
    <t>00:53:09</t>
  </si>
  <si>
    <t>8/6kp/3p2p1/p1p5/P1P5/2q1p2P/1R4P1/5BK1 w - - 0 36</t>
  </si>
  <si>
    <t>12:48:29</t>
  </si>
  <si>
    <t>00:55:12</t>
  </si>
  <si>
    <t>1Q6/1p1q1k2/p3npp1/P2p3p/3P3P/2B3P1/1P3P1K/8 w - - 10 40</t>
  </si>
  <si>
    <t>13:44:42</t>
  </si>
  <si>
    <t>01:14:59</t>
  </si>
  <si>
    <t>8/4k3/1PRn3p/5r2/3K4/2P4P/8/8 b - - 10 64</t>
  </si>
  <si>
    <t>15:00:43</t>
  </si>
  <si>
    <t>01:07:48</t>
  </si>
  <si>
    <t>8/5p2/3p3p/8/2p1k1P1/2K5/6P1/8 b - - 0 57</t>
  </si>
  <si>
    <t>M48</t>
  </si>
  <si>
    <t>16:09:32</t>
  </si>
  <si>
    <t>01:09:20</t>
  </si>
  <si>
    <t>D80</t>
  </si>
  <si>
    <t>8/8/8/1p1k4/7P/1p2P3/1B4PK/8 b - - 0 59</t>
  </si>
  <si>
    <t>Gruenfeld, Stockholm variation</t>
  </si>
  <si>
    <t>17:19:54</t>
  </si>
  <si>
    <t>01:19:44</t>
  </si>
  <si>
    <t>8/5k2/8/6P1/5r2/8/4K2p/R7 w - - 0 70</t>
  </si>
  <si>
    <t>King's Indian, 3.g3</t>
  </si>
  <si>
    <t>18:40:41</t>
  </si>
  <si>
    <t>00:27:13</t>
  </si>
  <si>
    <t>r1b2rk1/pp2pp1p/6p1/1B6/3bP3/8/q2B1PPP/1RQ1K2R w K - 8 19</t>
  </si>
  <si>
    <t>Gruenfeld, exchange variation</t>
  </si>
  <si>
    <t>19:08:57</t>
  </si>
  <si>
    <t>01:18:09</t>
  </si>
  <si>
    <t>8/8/3n2K1/4k3/8/2P4P/1P6/8 b - - 0 64</t>
  </si>
  <si>
    <t>20:28:09</t>
  </si>
  <si>
    <t>00:57:55</t>
  </si>
  <si>
    <t>8/3P4/4P2p/5Pp1/6P1/1pn5/4k3/1K6 w - - 1 54</t>
  </si>
  <si>
    <t>21:27:05</t>
  </si>
  <si>
    <t>8/5kp1/4p2p/p1p2p1P/P1P2P2/1P1Q2P1/1q4K1/8 w - - 9 49</t>
  </si>
  <si>
    <t>QGD semi-Slav, 5...Nd7</t>
  </si>
  <si>
    <t>22:32:11</t>
  </si>
  <si>
    <t>01:44:41</t>
  </si>
  <si>
    <t>8/8/4PQ2/6pk/7p/7P/6PK/4q3 b - - 10 142</t>
  </si>
  <si>
    <t>M12</t>
  </si>
  <si>
    <t>00:17:53</t>
  </si>
  <si>
    <t>2018.11.30</t>
  </si>
  <si>
    <t>00:52:31</t>
  </si>
  <si>
    <t>D55</t>
  </si>
  <si>
    <t>7b/1p1Q4/1P4kp/p7/4N3/8/PP4PP/7K w - - 3 33</t>
  </si>
  <si>
    <t>QGD, Petrosian variation</t>
  </si>
  <si>
    <t>01:11:27</t>
  </si>
  <si>
    <t>01:38:56</t>
  </si>
  <si>
    <t>1QK5/5Q2/6pk/2q4p/7P/8/8/8 w - - 1 127</t>
  </si>
  <si>
    <t>02:51:25</t>
  </si>
  <si>
    <t>8/2B3bk/7p/2P2p2/8/2P1r1PP/r6K/3q4 w - - 1 47</t>
  </si>
  <si>
    <t>Four knights, Nimzovich (Paulsen) variation</t>
  </si>
  <si>
    <t>03:53:44</t>
  </si>
  <si>
    <t>01:25:44</t>
  </si>
  <si>
    <t>3Nr1k1/8/5R2/1P1p4/3P4/7P/8/6K1 w - - 3 84</t>
  </si>
  <si>
    <t>05:20:29</t>
  </si>
  <si>
    <t>01:03:36</t>
  </si>
  <si>
    <t>A53</t>
  </si>
  <si>
    <t>1r1r4/k7/pRp5/P1p2p1p/5PPP/4P3/7K/1Q6 w - - 0 47</t>
  </si>
  <si>
    <t>Old Indian, Janowski variation</t>
  </si>
  <si>
    <t>06:25:06</t>
  </si>
  <si>
    <t>01:14:18</t>
  </si>
  <si>
    <t>7k/1p4n1/p5Qp/P7/3p1q2/8/2P3K1/8 b - - 9 66</t>
  </si>
  <si>
    <t>07:40:26</t>
  </si>
  <si>
    <t>01:03:27</t>
  </si>
  <si>
    <t>1k3r2/1pp1p3/8/Q2P4/3qN3/4R1Pp/PP2K2P/8 b - - 10 42</t>
  </si>
  <si>
    <t>08:44:54</t>
  </si>
  <si>
    <t>01:12:30</t>
  </si>
  <si>
    <t>8/4k3/5b2/7K/2B2P2/p7/8/8 b - - 0 65</t>
  </si>
  <si>
    <t>Petrov, Nimzovich attack</t>
  </si>
  <si>
    <t>09:58:26</t>
  </si>
  <si>
    <t>01:22:10</t>
  </si>
  <si>
    <t>8/2r4k/6p1/8/3bQ3/6K1/8/8 w - - 0 83</t>
  </si>
  <si>
    <t>11:21:38</t>
  </si>
  <si>
    <t>01:25:28</t>
  </si>
  <si>
    <t>6R1/2p4r/2B5/p2P3P/Pp1k3K/1P6/8/8 b - - 14 81</t>
  </si>
  <si>
    <t>12:48:08</t>
  </si>
  <si>
    <t>00:59:14</t>
  </si>
  <si>
    <t>r2b2k1/pR4R1/P3p2p/8/3PnP2/2p1P1P1/6P1/6K1 b - - 8 47</t>
  </si>
  <si>
    <t>QGD, exchange, Saemisch variation</t>
  </si>
  <si>
    <t>13:48:23</t>
  </si>
  <si>
    <t>01:03:16</t>
  </si>
  <si>
    <t>3R4/2P3k1/3p4/2pP1P2/p1P2P2/P1N5/2B2P1K/8 w - - 1 41</t>
  </si>
  <si>
    <t>M87</t>
  </si>
  <si>
    <t>14:52:44</t>
  </si>
  <si>
    <t>01:05:05</t>
  </si>
  <si>
    <t>5k2/2p5/8/1p4K1/8/8/1p6/4R3 b - - 0 48</t>
  </si>
  <si>
    <t>15:58:51</t>
  </si>
  <si>
    <t>01:09:02</t>
  </si>
  <si>
    <t>6R1/K4p2/Q4k2/8/1q6/8/8/8 b - - 0 63</t>
  </si>
  <si>
    <t>17:08:55</t>
  </si>
  <si>
    <t>01:18:48</t>
  </si>
  <si>
    <t>8/6k1/8/4PBp1/b3N1P1/8/5K2/8 b - - 2 67</t>
  </si>
  <si>
    <t>18:28:43</t>
  </si>
  <si>
    <t>01:11:28</t>
  </si>
  <si>
    <t>8/4kpp1/7p/4p2P/4P3/r6P/5r2/1K6 b - - 1 65</t>
  </si>
  <si>
    <t>19:41:17</t>
  </si>
  <si>
    <t>01:56:45</t>
  </si>
  <si>
    <t>8/2k5/1n5p/p3p2P/P3P3/2K5/8/3B4 w - - 64 176</t>
  </si>
  <si>
    <t>Blackmar gambit</t>
  </si>
  <si>
    <t>21:39:05</t>
  </si>
  <si>
    <t>01:27:44</t>
  </si>
  <si>
    <t>8/2k1N1K1/p5P1/1pB3R1/1P6/8/7q/8 b - - 10 88</t>
  </si>
  <si>
    <t>23:07:52</t>
  </si>
  <si>
    <t>01:36:25</t>
  </si>
  <si>
    <t>4r3/1r3qbk/1p1p2p1/p1pNp1Pp/P1P1Pp1P/1PKP1P2/1R5Q/5R2 b - - 97 127</t>
  </si>
  <si>
    <t>00:45:18</t>
  </si>
  <si>
    <t>2018.12.01</t>
  </si>
  <si>
    <t>00:53:52</t>
  </si>
  <si>
    <t>8/pp2Qpk1/4p3/3pP3/8/3NrP2/3q3P/7K b - - 2 42</t>
  </si>
  <si>
    <t>French, Steinitz, Gledhill attack</t>
  </si>
  <si>
    <t>01:40:12</t>
  </si>
  <si>
    <t>01:27:08</t>
  </si>
  <si>
    <t>4R3/2p2k2/2q5/1P6/8/8/3K4/8 w - - 0 97</t>
  </si>
  <si>
    <t>03:08:22</t>
  </si>
  <si>
    <t>01:20:26</t>
  </si>
  <si>
    <t>5k2/6R1/5P2/b2KP1rp/P1pp4/8/8/8 w - - 0 73</t>
  </si>
  <si>
    <t>04:29:49</t>
  </si>
  <si>
    <t>01:07:06</t>
  </si>
  <si>
    <t>5k2/3r1p1R/7R/8/PPQBP3/5P2/4B3/7K w - - 0 44</t>
  </si>
  <si>
    <t>05:37:59</t>
  </si>
  <si>
    <t>01:14:28</t>
  </si>
  <si>
    <t>1nR1rk2/1P5p/4P1p1/1R3pP1/3N3P/r4K2/8/8 w - - 7 67</t>
  </si>
  <si>
    <t>06:53:27</t>
  </si>
  <si>
    <t>01:14:44</t>
  </si>
  <si>
    <t>7k/7p/p1p2p2/4b3/3pP3/QPpPNRP1/5KNr/7q b - - 1 67</t>
  </si>
  <si>
    <t>1.4/4</t>
  </si>
  <si>
    <t>Tu-Wi</t>
  </si>
  <si>
    <t>41.1/241</t>
  </si>
  <si>
    <t>Wi-Ne</t>
  </si>
  <si>
    <t>40.1/235</t>
  </si>
  <si>
    <t>37.3/219</t>
  </si>
  <si>
    <t>9.5/53</t>
  </si>
  <si>
    <t>36.2/212</t>
  </si>
  <si>
    <t>TCEC 14</t>
  </si>
  <si>
    <t>2018.12.02</t>
  </si>
  <si>
    <t>C37</t>
  </si>
  <si>
    <t>3k4/3p1K2/p2P4/Pb2N3/1P6/8/8/8 w - - 13 78</t>
  </si>
  <si>
    <t>KGA, Soerensen gambit</t>
  </si>
  <si>
    <t>8/4k3/4p3/3p1p1p/1p1PrP1P/1P1R2P1/r4K2/3R4 w - - 69 88</t>
  </si>
  <si>
    <t>1r6/5p2/4pkp1/3p4/3P1PKP/4P3/8/2R5 w - - 39 167</t>
  </si>
  <si>
    <t>8/1k6/8/8/p2N4/4r3/5KP1/8 b - - 0 94</t>
  </si>
  <si>
    <t>QGD, Janowski variation</t>
  </si>
  <si>
    <t>3k4/8/r6p/P4P2/1NQ1P2P/6PK/8/4q3 w - - 7 80</t>
  </si>
  <si>
    <t>C25</t>
  </si>
  <si>
    <t>8/2pQ3p/3pp2k/2p5/P3q3/1P6/2P3PP/3K4 b - - 42 50</t>
  </si>
  <si>
    <t>Vienna game</t>
  </si>
  <si>
    <t>8/8/5kp1/p2B1p2/1bPr4/1P3K1P/P3R3/8 b - - 26 57</t>
  </si>
  <si>
    <t>2018.12.03</t>
  </si>
  <si>
    <t>8/5kp1/2R5/4p1p1/r7/6NK/8/8 w - - 10 63</t>
  </si>
  <si>
    <t>8/3b4/1P5p/7K/3k4/8/3rp3/7R b - - 2 66</t>
  </si>
  <si>
    <t>2Q3RR/8/1K3n2/1r2r3/5kP1/8/7P/8 w - - 10 55</t>
  </si>
  <si>
    <t>Scandinavian defence</t>
  </si>
  <si>
    <t>8/2k5/8/p1p4R/P2n1r1p/1PKB3P/8/8 b - - 10 53</t>
  </si>
  <si>
    <t>6B1/2p1P3/5r1p/1pP5/1p3p2/1P4k1/8/5K2 b - - 1 54</t>
  </si>
  <si>
    <t>King's Indian, Andersson variation</t>
  </si>
  <si>
    <t>8/8/5b2/3p4/8/8/kp1N1K2/8 w - - 0 103</t>
  </si>
  <si>
    <t>Van't Kruijs opening</t>
  </si>
  <si>
    <t>2n5/2Pk4/8/8/3B1P2/8/8/3K4 b - - 0 86</t>
  </si>
  <si>
    <t>4qb2/1r1k4/1p6/3P1NR1/2p1PB2/3P3p/5P1K/Q7 w - - 2 47</t>
  </si>
  <si>
    <t>8/6pk/3r3p/p1p2Q2/Pp6/4q3/1P4PP/4R2K b - - 9 35</t>
  </si>
  <si>
    <t>QGD Slav defence, Alekhine variation</t>
  </si>
  <si>
    <t>8/8/P4pp1/5k1p/2pbbP1P/6P1/1PpB4/4RK2 b - - 10 48</t>
  </si>
  <si>
    <t>8/3k4/4p1B1/3b4/1r1p2p1/6P1/PK5P/8 w - - 0 51</t>
  </si>
  <si>
    <t>Queen's pawn, English defence</t>
  </si>
  <si>
    <t>8/3R4/r7/4p3/1p6/1PP1kp1P/8/1K6 b - - 3 49</t>
  </si>
  <si>
    <t>M10</t>
  </si>
  <si>
    <t>4k3/7P/1p2P1N1/p2pK3/P7/8/1P6/8 b - - 0 84</t>
  </si>
  <si>
    <t>Robatsch defence</t>
  </si>
  <si>
    <t>8/6k1/1R6/1p5p/2b1BK2/6P1/3r4/8 w - - 10 58</t>
  </si>
  <si>
    <t>8/2B5/8/p4p2/K4bk1/8/8/8 w - - 0 165</t>
  </si>
  <si>
    <t>Queen's pawn</t>
  </si>
  <si>
    <t>8/8/3p4/3N1pk1/P6p/5Pb1/K2R2P1/2r5 w - - 10 54</t>
  </si>
  <si>
    <t>8/5p2/4b2k/2K5/2P5/8/4B3/8 b - - 0 86</t>
  </si>
  <si>
    <t>r3kb1r/pp1n3p/1qp1pp2/3p1bp1/3PnB2/P1NBPN1P/1PP2PP1/R1Q1K2R w KQkq - 0 11</t>
  </si>
  <si>
    <t>6b1/8/8/8/8/3k1p2/2pB1P2/2K5 b - - 18 95</t>
  </si>
  <si>
    <t>3r4/Pk5P/5R2/2K2P2/8/8/7P/8 b - - 2 60</t>
  </si>
  <si>
    <t>2018.12.04</t>
  </si>
  <si>
    <t>D87</t>
  </si>
  <si>
    <t>r1b2rk1/ppq2pbp/4p1p1/2P1n3/4P3/1BP1B3/P3NPPP/2RQ1RK1 b - - 10 17</t>
  </si>
  <si>
    <t>Gruenfeld, exchange, Spassky variation</t>
  </si>
  <si>
    <t>8/4k3/2p5/1p1np1p1/1P6/pB3K2/P1P5/8 b - - 5 47</t>
  </si>
  <si>
    <t>KGA, bishop's gambit</t>
  </si>
  <si>
    <t>1Q6/8/8/1p6/1k2n3/2n5/3r4/5K2 w - - 0 114</t>
  </si>
  <si>
    <t>8/8/8/5k2/3R4/P2n4/n7/6K1 w - - 0 62</t>
  </si>
  <si>
    <t>English, symmetrical, hedgehog system</t>
  </si>
  <si>
    <t>8/4r1k1/5p1p/5P1K/6PP/8/8/2R5 w - - 21 84</t>
  </si>
  <si>
    <t>E51</t>
  </si>
  <si>
    <t>8/8/8/3k2bP/8/8/1p6/1B2K3 w - - 0 54</t>
  </si>
  <si>
    <t>Nimzo-Indian, 4.e3 e8g8, 5.Nf3 d7d5</t>
  </si>
  <si>
    <t>8/8/6N1/3p4/Q4P1P/3n1qPK/P1n5/3k4 w - - 5 46</t>
  </si>
  <si>
    <t>B60</t>
  </si>
  <si>
    <t>2Q1bk2/8/5p2/2P1pPP1/8/6R1/5R1K/3q4 b - - 12 63</t>
  </si>
  <si>
    <t>Sicilian, Richter-Rauzer, Larsen variation</t>
  </si>
  <si>
    <t>5k2/P4P1p/8/1p6/5n1P/1P2pb2/8/B4K2 b - - 2 43</t>
  </si>
  <si>
    <t>Bird's opening, Lasker variation</t>
  </si>
  <si>
    <t>8/6k1/3p3N/6PP/p5K1/8/p4r2/R7 w - - 2 80</t>
  </si>
  <si>
    <t>3r1k2/6p1/4R2p/5B1P/5P2/6PK/8/8 w - - 1 104</t>
  </si>
  <si>
    <t>6N1/3n1k2/8/2p2Kp1/8/8/8/8 w - - 0 57</t>
  </si>
  <si>
    <t>8/2Q2k2/4N3/3p1p2/q2P2r1/4PK2/5P2/8 b - - 10 52</t>
  </si>
  <si>
    <t>8/7P/6Br/3K1Pk1/8/8/8/8 w - - 0 200</t>
  </si>
  <si>
    <t>8/8/6p1/5k2/5n2/5P2/7R/5K2 b - - 0 76</t>
  </si>
  <si>
    <t>8/7k/6p1/6Pp/2b1pp1P/Bp6/3b1PN1/6K1 b - - 5 72</t>
  </si>
  <si>
    <t>8/4k3/R7/6p1/8/6PK/1r6/8 b - - 0 100</t>
  </si>
  <si>
    <t>7R/8/8/5k1p/7r/Kp6/8/8 w - - 0 66</t>
  </si>
  <si>
    <t>2018.12.05</t>
  </si>
  <si>
    <t>8/8/2k5/ppp1B3/3n4/2K5/8/8 w - - 0 141</t>
  </si>
  <si>
    <t>M69</t>
  </si>
  <si>
    <t>8/4k3/1K3b2/6p1/2P1Pp1p/1N3P1P/6P1/8 w - - 5 127</t>
  </si>
  <si>
    <t>6k1/3b1p2/6p1/p3p1P1/1p2Pb2/1Pq3N1/5QR1/3r3K w - - 4 62</t>
  </si>
  <si>
    <t>Robatsch defence, two knights, Suttles variation</t>
  </si>
  <si>
    <t>M84</t>
  </si>
  <si>
    <t>8/1R2b1pk/2R4p/2P1r2P/2K3P1/8/8/8 w - - 9 101</t>
  </si>
  <si>
    <t>8/6R1/4r2p/4n3/5Q1k/8/5K2/8 b - - 8 70</t>
  </si>
  <si>
    <t>2R5/7p/3k2p1/6P1/4KP1r/8/8/8 b - - 10 64</t>
  </si>
  <si>
    <t>Robatsch (modern) defence</t>
  </si>
  <si>
    <t>8/8/1b2k3/1p2p1pp/1P2P3/p1P3PP/P1R1K3/5Nr1 w - - 1 64</t>
  </si>
  <si>
    <t>R7/5p2/4k1p1/5p1p/7P/4P1P1/5PK1/3r4 b - - 11 52</t>
  </si>
  <si>
    <t>Black's connection stalls</t>
  </si>
  <si>
    <t>7k/3R3R/p1p2p1p/P7/2P2pP1/5P2/4r1r1/5K2 b - - 2 38</t>
  </si>
  <si>
    <t>E50</t>
  </si>
  <si>
    <t>4q2k/6rn/1p2Bn2/p1pPp3/P1P1Pp1p/2P2PrR/5Q2/2B4K b - - 5 47</t>
  </si>
  <si>
    <t>Nimzo-Indian, 4.e3 e8g8, 5.Nf3, without ...d5</t>
  </si>
  <si>
    <t>5k1r/3R4/3P1p2/2p1pP1B/2P1P2K/1P6/6P1/8 w - - 1 124</t>
  </si>
  <si>
    <t>8/8/2nb2k1/1p1p2B1/3p2P1/P2P1N2/K7/8 b - - 70 86</t>
  </si>
  <si>
    <t>8/6k1/PR5p/8/6r1/b7/7P/7K w - - 8 57</t>
  </si>
  <si>
    <t>r1b1rnk1/1pq2p1p/2p3pQ/p1n1p3/P1B1P3/2N2N1P/1PP2PP1/R2R2K1 w - - 9 24</t>
  </si>
  <si>
    <t>Pirc, classical (two knights) system</t>
  </si>
  <si>
    <t>8/7B/1p2k3/p3p1P1/2p5/P1P5/5K2/7b w - - 10 77</t>
  </si>
  <si>
    <t>8/2r5/2Pq4/2R2pk1/2Q1p2p/7P/4KP2/8 w - - 10 80</t>
  </si>
  <si>
    <t>Nimzovich-Larsen attack, classical variation</t>
  </si>
  <si>
    <t>2Rq1rk1/3P1r1p/3RQ1pP/5pP1/1p3P2/5PK1/8/8 b - - 6 57</t>
  </si>
  <si>
    <t>8/8/8/7k/6N1/4P1K1/2b4P/8 b - - 0 69</t>
  </si>
  <si>
    <t>8/8/8/k1PK1p2/5Pp1/2nB4/1p4P1/8 w - - 10 72</t>
  </si>
  <si>
    <t>2018.12.06</t>
  </si>
  <si>
    <t>8/5k2/6p1/5pP1/2p5/2P3r1/1P6/2B2K2 w - - 1 78</t>
  </si>
  <si>
    <t>n7/k7/4N2p/5K2/5P2/8/8/8 w - - 0 69</t>
  </si>
  <si>
    <t>A13</t>
  </si>
  <si>
    <t>8/8/5k1p/5p2/B4npP/8/5b2/7K b - - 5 64</t>
  </si>
  <si>
    <t>English, Neo-Catalan accepted</t>
  </si>
  <si>
    <t>8/8/4k1p1/6p1/6P1/7r/3K4/8 w - - 0 79</t>
  </si>
  <si>
    <t>3R4/1q3p1k/p3pQp1/4Pn1p/1PP2P2/2r4P/4BK2/8 b - - 16 52</t>
  </si>
  <si>
    <t>r3kb1r/1pp1pp2/p1nq1n2/3pN2p/3P1Pb1/2N1P3/PPPBB2P/R2QK1R1 b Qkq - 10 19</t>
  </si>
  <si>
    <t>8/1r3k2/8/4R3/5PK1/8/6P1/8 b - - 0 58</t>
  </si>
  <si>
    <t>English, Nimzovich, Flohr variation</t>
  </si>
  <si>
    <t>6k1/b5p1/P1p5/7p/3p1P1P/5qP1/2N3RK/8 b - - 1 60</t>
  </si>
  <si>
    <t>8/p1b2bp1/3k1p2/PPp1p3/4P2P/K4P2/4B3/4B3 b - - 100 92</t>
  </si>
  <si>
    <t>r3kb1r/pp1nq2p/4bnpP/2pp1pB1/8/2N1P3/PPP2PP1/1R1QKBNR w Kkq - 1 14</t>
  </si>
  <si>
    <t>Old Benoni, Mujannah formation</t>
  </si>
  <si>
    <t>8/7p/2P1nq1k/3Q4/5PK1/6P1/7P/8 b - - 10 55</t>
  </si>
  <si>
    <t>2k1n3/5R1P/4p1p1/2K1P1N1/5P2/6P1/8/1r6 b - - 2 57</t>
  </si>
  <si>
    <t>8/k7/5P2/1p6/8/4P2p/2K5/8 b - - 0 55</t>
  </si>
  <si>
    <t>3Q4/5k1p/6q1/5p2/5P2/2r5/7P/7K w - - 12 62</t>
  </si>
  <si>
    <t>Robatsch defence, Geller's system</t>
  </si>
  <si>
    <t>5k2/2p4p/4Np1n/3p1P2/3P4/2P2b2/1q5P/1B2Q1K1 b - - 13 52</t>
  </si>
  <si>
    <t>7Q/p1rpk2p/1p4p1/4P3/2P5/P3K2q/1P5P/R6R w - - 9 29</t>
  </si>
  <si>
    <t>Queen's pawn, Keres defence</t>
  </si>
  <si>
    <t>8/2p2Q2/1k6/1p2P3/1Pqp4/p5K1/8/8 w - - 2 64</t>
  </si>
  <si>
    <t>Dunst (Sleipner, Heinrichsen) opening</t>
  </si>
  <si>
    <t>8/8/1k4p1/3p1p1p/1p1PbP1P/1p4P1/1P1KB3/8 w - - 95 114</t>
  </si>
  <si>
    <t>Levitsky attack (Queen's bishop attack)</t>
  </si>
  <si>
    <t>5r2/3k4/4b2p/PR6/6r1/2RB4/4P2K/8 b - - 10 62</t>
  </si>
  <si>
    <t>2R5/3P2p1/8/3rpk1p/8/8/4K3/8 b - - 1 56</t>
  </si>
  <si>
    <t>2018.12.07</t>
  </si>
  <si>
    <t>B46</t>
  </si>
  <si>
    <t>7k/1r4p1/p6p/7P/2p1R3/1qP2PB1/1P1KB3/8 b - - 4 48</t>
  </si>
  <si>
    <t>7R/pr2k1n1/1p1p2p1/PP1P1p1p/1P2pP1P/6P1/4BK2/8 b - - 13 80</t>
  </si>
  <si>
    <t>Alekhine's defence</t>
  </si>
  <si>
    <t>M32</t>
  </si>
  <si>
    <t>3k4/2R5/8/5K2/r4BP1/8/8/8 b - - 0 69</t>
  </si>
  <si>
    <t>M60</t>
  </si>
  <si>
    <t>3B4/6k1/2p2R2/2K3Pp/8/7P/6b1/8 w - - 3 61</t>
  </si>
  <si>
    <t>8/1kn2p2/4n3/4PN1P/6R1/5PK1/8/8 b - - 0 67</t>
  </si>
  <si>
    <t>8/6k1/4r2p/5q2/P1P5/1P3pP1/5Q1P/7K w - - 1 49</t>
  </si>
  <si>
    <t>8/3k3R/4p3/4P3/8/8/7K/q7 b - - 0 72</t>
  </si>
  <si>
    <t>8/5k2/8/6pp/1p1Pp3/1P2P1P1/8/5K2 b - - 49 113</t>
  </si>
  <si>
    <t>8/N7/1K6/p7/P7/6k1/1P6/7q w - - 0 60</t>
  </si>
  <si>
    <t>M70</t>
  </si>
  <si>
    <t>8/7P/5r2/5p2/8/3k4/6PK/8 w - - 0 74</t>
  </si>
  <si>
    <t>8/8/5kp1/8/1N1K1Pb1/8/8/8 b - - 0 48</t>
  </si>
  <si>
    <t>English, Neo-Catalan</t>
  </si>
  <si>
    <t>8/8/5K1k/8/Bp6/P7/8/3R4 b - - 0 103</t>
  </si>
  <si>
    <t>1R6/4B3/4p2p/1kp1p2P/4P1P1/3P1n2/6r1/3K4 b - - 20 103</t>
  </si>
  <si>
    <t>8/8/2p4r/6R1/8/4kP2/1K6/8 w - - 0 87</t>
  </si>
  <si>
    <t>3q1r2/pp6/2br2pk/3p2p1/3P3n/1BNP2Q1/PP5P/2R1R2K w - - 9 30</t>
  </si>
  <si>
    <t>8/2p3k1/1p5p/8/8/P1P1p1PK/P3B1P1/8 b - - 3 45</t>
  </si>
  <si>
    <t>M50</t>
  </si>
  <si>
    <t>8/5k2/5p2/pp6/P7/1P1pB3/5K2/8 w - - 0 67</t>
  </si>
  <si>
    <t>8/3p1k1p/7P/1p6/8/1KP5/1P6/8 w - - 2 54</t>
  </si>
  <si>
    <t>8/8/5p2/2kp1P2/2n2P2/1RK5/1p6/8 w - - 10 88</t>
  </si>
  <si>
    <t>2018.12.08</t>
  </si>
  <si>
    <t>8/2r5/3p2B1/3P2p1/5p1p/4rP1P/3kpKP1/4R3 b - - 29 80</t>
  </si>
  <si>
    <t>8/R7/4p1k1/3pB1p1/3P2P1/7r/2K4P/8 b - - 12 57</t>
  </si>
  <si>
    <t>1q3r1k/r3p2P/2ppP3/p1P2p2/3Q4/P2B1N2/K1P3P1/3R3R b - - 1 29</t>
  </si>
  <si>
    <t>2r3rk/8/3q3p/p1p1p2P/P2pQ1P1/1P3P2/2R3K1/2R5 w - - 86 98</t>
  </si>
  <si>
    <t>8/8/6r1/5K1k/R7/7p/7P/8 b - - 0 66</t>
  </si>
  <si>
    <t>8/3k4/8/R7/P5r1/1PK5/8/8 b - - 0 61</t>
  </si>
  <si>
    <t>5r2/5P2/2p1K3/2k1P3/R7/p4r1p/8/1R6 w - - 10 68</t>
  </si>
  <si>
    <t>8/7R/4p3/4p1k1/6p1/2p1P2p/2r5/6K1 w - - 0 54</t>
  </si>
  <si>
    <t>2b5/5p2/7p/p1k2p2/1p1N3P/1P2PPP1/P3K3/8 b - - 34 94</t>
  </si>
  <si>
    <t>TCEC 14.3 Results</t>
  </si>
  <si>
    <t>27.2/106</t>
  </si>
  <si>
    <t>7.4/28</t>
  </si>
  <si>
    <t>11.1/41</t>
  </si>
  <si>
    <t>1.3/3</t>
  </si>
  <si>
    <t>9.4/36</t>
  </si>
  <si>
    <t>12.2/46</t>
  </si>
  <si>
    <t>Ne-Ha</t>
  </si>
  <si>
    <t>Lc-Pe</t>
  </si>
  <si>
    <t>ro-Tu</t>
  </si>
  <si>
    <t>ro-Lc</t>
  </si>
  <si>
    <t>TCEC 14.2 Results</t>
  </si>
  <si>
    <t>M13</t>
  </si>
  <si>
    <t>1r4k1/3b2b1/4pq2/pp1pPp2/1P1B1PP1/P3K3/7Q/7R w - - 0 34</t>
  </si>
  <si>
    <t>E63</t>
  </si>
  <si>
    <t>r7/1R6/2P4k/b3P3/3PK3/3B2P1/8/8 w - - 3 53</t>
  </si>
  <si>
    <t>King's Indian, fianchetto, Panno variation</t>
  </si>
  <si>
    <t>B25</t>
  </si>
  <si>
    <t>8/8/8/7B/p2k3p/4R2P/K2p2r1/8 w - - 1 76</t>
  </si>
  <si>
    <t>Sicilian, closed, 6.f4 e5 (Botvinnik)</t>
  </si>
  <si>
    <t>6r1/p4p2/1p1k3p/1P2n3/P3P1B1/2R1K2P/8/8 w - - 10 41</t>
  </si>
  <si>
    <t>QGD, Neo-orthodox variation, 7.Bh4</t>
  </si>
  <si>
    <t>8/8/2k5/2Pp1p1p/1p4pP/4P1P1/8/1r2BbK1 w - - 0 78</t>
  </si>
  <si>
    <t>8/1pQ2Rbk/3p2pp/3Pq3/6P1/r5nP/6B1/1R4K1 b - - 10 39</t>
  </si>
  <si>
    <t>2018.12.09</t>
  </si>
  <si>
    <t>5q2/4r2k/r3bppb/2p1p2p/PpNpP2P/1P1P1NP1/2Q2PK1/R4R2 b - - 19 45</t>
  </si>
  <si>
    <t>8/2k5/8/1pBp2p1/1P1P3p/1b3P1P/p1N3PK/Rr6 w - - 100 90</t>
  </si>
  <si>
    <t>M52</t>
  </si>
  <si>
    <t>D09</t>
  </si>
  <si>
    <t>3r1k2/R4p1p/2K2Np1/1p2P1P1/8/P6P/8/8 w - - 0 62</t>
  </si>
  <si>
    <t>QGD, Albin counter-gambit, 5.g3</t>
  </si>
  <si>
    <t>C52</t>
  </si>
  <si>
    <t>8/8/6pp/2r2pk1/8/5KPP/8/R7 w - - 39 89</t>
  </si>
  <si>
    <t>Evans gambit, Tartakower attack</t>
  </si>
  <si>
    <t>E06</t>
  </si>
  <si>
    <t>6k1/5p2/6p1/2K5/3q4/3N4/8/8 w - - 0 77</t>
  </si>
  <si>
    <t>Catalan, closed, 5.Nf3</t>
  </si>
  <si>
    <t>M22</t>
  </si>
  <si>
    <t>8/5k2/4p3/7p/4RK2/6P1/5P2/8 w - - 5 63</t>
  </si>
  <si>
    <t>8/2p5/1p4k1/2pP4/p1P4r/3K1R1P/P7/8 b - - 10 64</t>
  </si>
  <si>
    <t>King's Indian, Petrosian system</t>
  </si>
  <si>
    <t>D17</t>
  </si>
  <si>
    <t>8/5pK1/2k1b3/r3P3/6p1/3Q4/8/8 w - - 10 96</t>
  </si>
  <si>
    <t>QGD Slav, Krause attack</t>
  </si>
  <si>
    <t>5R2/8/8/8/1K6/1b4k1/Nr6/8 b - - 0 74</t>
  </si>
  <si>
    <t>E71</t>
  </si>
  <si>
    <t>1krr4/1pp4R/8/2pPQ3/p1P5/4P3/PPK5/8 w - - 0 38</t>
  </si>
  <si>
    <t>King's Indian, Makagonov system (5.h3)</t>
  </si>
  <si>
    <t>5r1k/Q7/p1p5/P3p2p/4P3/2PP3P/6RK/2q5 b - - 10 51</t>
  </si>
  <si>
    <t>Sicilian, Grand Prix attack, Schofman variation</t>
  </si>
  <si>
    <t>R7/P5k1/5p2/5p2/5P1p/4p3/r5P1/4K3 w - - 8 132</t>
  </si>
  <si>
    <t>B14</t>
  </si>
  <si>
    <t>r3r1k1/pn4p1/1p6/3q4/1PN5/1Q4B1/P5PP/3R2K1 b - - 10 51</t>
  </si>
  <si>
    <t>Caro-Kann, Panov-Botvinnik attack, 5...e6</t>
  </si>
  <si>
    <t>4Rr1k/2p3q1/3p4/8/4Q2P/1P1B1P2/P1P5/2K5 b - - 16 54</t>
  </si>
  <si>
    <t>Petrov, Cozio (Lasker) attack</t>
  </si>
  <si>
    <t>D82</t>
  </si>
  <si>
    <t>5K2/p2bP3/6p1/3k4/p5R1/B3r3/8/8 w - - 10 78</t>
  </si>
  <si>
    <t>Gruenfeld, 4.Bf4</t>
  </si>
  <si>
    <t>2Q5/5R2/1q1Np1p1/k2bP3/p1pP2P1/PpP5/1P6/6K1 w - - 7 70</t>
  </si>
  <si>
    <t>4k3/4b3/1P2P3/2n2K2/5P2/8/3R4/8 w - - 1 67</t>
  </si>
  <si>
    <t>8/5pk1/4p1pp/1q2P3/p4P2/Pr4PK/1PQ4P/4R3 w - - 10 39</t>
  </si>
  <si>
    <t>C96</t>
  </si>
  <si>
    <t>7b/2R4P/3n1k2/8/B1P5/4K3/8/8 w - - 3 54</t>
  </si>
  <si>
    <t>Ruy Lopez, closed, Keres (...Nd7) defence</t>
  </si>
  <si>
    <t>A81</t>
  </si>
  <si>
    <t>8/1R6/2pk4/p7/P1BP2P1/8/3b4/7K b - - 2 59</t>
  </si>
  <si>
    <t>2018.12.10</t>
  </si>
  <si>
    <t>A37</t>
  </si>
  <si>
    <t>8/k7/5N2/8/3Q4/7P/1p3K2/2q5 b - - 100 124</t>
  </si>
  <si>
    <t>C18</t>
  </si>
  <si>
    <t>8/8/7P/6P1/p2B4/kp1b4/8/2K5 b - - 2 54</t>
  </si>
  <si>
    <t>French, Winawer, classical variation</t>
  </si>
  <si>
    <t>R3k3/8/4P3/3K4/8/1P6/4n2P/4r3 b - - 10 53</t>
  </si>
  <si>
    <t>8/2k1p2R/1p1p1b2/3P4/2P1Q3/1n6/1q2B1K1/8 b - - 56 142</t>
  </si>
  <si>
    <t>King's Indian, fianchetto, lesser Simagin (Spassky) variation</t>
  </si>
  <si>
    <t>8/8/6p1/1R5p/4k2P/6K1/8/r7 b - - 13 54</t>
  </si>
  <si>
    <t>5n2/5pk1/6p1/3P2P1/5K2/8/2B1R3/5r2 w - - 9 79</t>
  </si>
  <si>
    <t>White's connection stall</t>
  </si>
  <si>
    <t>s  35</t>
  </si>
  <si>
    <t>R7/5pk1/p5p1/5p1p/1p5P/P3PP2/1r3PK1/8 w - - 0 36</t>
  </si>
  <si>
    <t>8/8/3R2p1/5k2/p2p3P/r5P1/4KP2/8 b - - 9 58</t>
  </si>
  <si>
    <t>8/P5p1/2N3k1/2p2p2/8/3p2b1/3R3p/7K w - - 3 58</t>
  </si>
  <si>
    <t>3r4/R1b3k1/4B1P1/8/2pP4/8/4K3/8 w - - 2 54</t>
  </si>
  <si>
    <t>8/1b6/8/4B3/6p1/4K2p/5PkP/8 w - - 10 212</t>
  </si>
  <si>
    <t>8/6p1/6k1/6r1/4p1K1/R7/8/8 w - - 0 58</t>
  </si>
  <si>
    <t>8/3b4/8/5k2/p4B1P/K7/8/8 b - - 0 91</t>
  </si>
  <si>
    <t>8/4R3/2p5/3b4/6K1/3k4/4p3/5r2 b - - 1 99</t>
  </si>
  <si>
    <t>8/8/6kp/8/8/3p1b2/3r4/4K3 w - - 0 79</t>
  </si>
  <si>
    <t>3Q4/6pk/2p2pbp/p7/PpB1P3/1P3PPP/8/2q1K3 w - - 10 39</t>
  </si>
  <si>
    <t>8/8/6k1/7p/1N6/PK6/1r6/8 w - - 0 48</t>
  </si>
  <si>
    <t>8/1p1k4/3p3r/2pPp1B1/2P5/2K5/8/8 b - - 7 81</t>
  </si>
  <si>
    <t>8/1R2nk1p/5bp1/p2r4/5P2/1P3K2/P3R2P/8 w - - 23 44</t>
  </si>
  <si>
    <t>TCEC Adjudication</t>
  </si>
  <si>
    <t>2018.12.11</t>
  </si>
  <si>
    <t>5k2/6R1/1p3p1P/4pP2/P7/1P5r/2PKp3/8 w - - 0 48</t>
  </si>
  <si>
    <t>8/8/2k5/8/R1P5/4Kp2/6b1/8 w - - 0 140</t>
  </si>
  <si>
    <t>5kbQ/8/3r4/5P2/5KB1/2P5/3q4/8 w - - 11 83</t>
  </si>
  <si>
    <t>8/8/7K/6PP/3k1n2/8/4p3/4N3 b - - 8 64</t>
  </si>
  <si>
    <t>8/8/8/3pR2p/5k1n/8/5K2/8 w - - 0 82</t>
  </si>
  <si>
    <t>6b1/8/5P2/3p1k2/2p3p1/2K1B1P1/8/8 b - - 100 153</t>
  </si>
  <si>
    <t>8/7k/R7/7P/P4r2/3K4/8/8 w - - 0 62</t>
  </si>
  <si>
    <t>7k/8/8/4K1pP/P7/1p3P2/6P1/8 w - g6 0 64</t>
  </si>
  <si>
    <t>8/8/2n1kP2/1P6/8/2K5/5P2/8 b - - 0 56</t>
  </si>
  <si>
    <t>8/8/pB6/P6Q/2k5/8/6K1/8 b - - 0 57</t>
  </si>
  <si>
    <t>2r1n1k1/q4p1r/4p2p/2BpP2P/2pP2PN/2P4K/2P5/1R3Q2 w - - 0 60</t>
  </si>
  <si>
    <t>8/8/p3R1p1/8/1k6/8/r7/6K1 w - - 0 61</t>
  </si>
  <si>
    <t>A67</t>
  </si>
  <si>
    <t>8/R4bk1/5p2/3n2p1/8/4B3/6P1/4R1K1 w - - 0 51</t>
  </si>
  <si>
    <t>Benoni, Taimanov variation</t>
  </si>
  <si>
    <t>8/8/p4k2/1p6/1P6/6K1/6P1/8 w - - 0 105</t>
  </si>
  <si>
    <t>A59</t>
  </si>
  <si>
    <t>1Q2r3/R3Pk2/3p2p1/6np/5p2/5qP1/1Q3P1K/8 b - - 1 44</t>
  </si>
  <si>
    <t>Benko gambit, main line</t>
  </si>
  <si>
    <t>B89</t>
  </si>
  <si>
    <t>8/2k5/8/pB6/PbN5/1P4r1/2P1K3/8 w - - 82 97</t>
  </si>
  <si>
    <t>Sicilian, Sozin, 7.Be3</t>
  </si>
  <si>
    <t>7r/p7/1pk2p2/3n1p2/5P2/P4KPp/1P1R1B1P/8 w - - 10 46</t>
  </si>
  <si>
    <t>r3b3/r5p1/P2p1p2/2k1pP1N/2PpP1PP/R1b4K/R3B3/8 w - - 12 85</t>
  </si>
  <si>
    <t>Stalemate</t>
  </si>
  <si>
    <t>8/7k/1p4p1/1Pb4p/2P1q2P/8/8/5K2 w - - 0 173</t>
  </si>
  <si>
    <t>2018.12.12</t>
  </si>
  <si>
    <t>A86</t>
  </si>
  <si>
    <t>R7/5k2/8/2P3P1/7r/K7/8/8 b - - 0 55</t>
  </si>
  <si>
    <t>Dutch, Leningrad variation</t>
  </si>
  <si>
    <t>1n1R4/1P6/8/8/1k2b3/8/8/4K3 w - - 0 67</t>
  </si>
  <si>
    <t>rnr3k1/pb1q1pp1/4p2p/1pPnP3/3R2Q1/1P3N2/2p1BPPP/R1B3K1 b - - 9 22</t>
  </si>
  <si>
    <t>QGD Slav, Tolush-Geller gambit</t>
  </si>
  <si>
    <t>C82</t>
  </si>
  <si>
    <t>8/6p1/8/7k/3N4/6R1/5r2/6K1 b - - 0 50</t>
  </si>
  <si>
    <t>Ruy Lopez, open, Dilworth variation</t>
  </si>
  <si>
    <t>M29</t>
  </si>
  <si>
    <t>3r4/1Pkn4/P2R4/3K4/3B3P/6P1/8/8 w - - 1 68</t>
  </si>
  <si>
    <t>2k5/8/1p6/4R3/b7/4P2K/8/8 b - - 0 57</t>
  </si>
  <si>
    <t>8/4k3/4pp2/p1K3p1/2NPP1Pp/2b2P1P/8/8 b - - 10 55</t>
  </si>
  <si>
    <t>E81</t>
  </si>
  <si>
    <t>k2N4/5p2/1PK1p1p1/4P2p/8/8/6r1/8 b - - 1 121</t>
  </si>
  <si>
    <t>King's Indian, Saemisch, 5...O-O</t>
  </si>
  <si>
    <t>5b2/8/4k3/5pBP/5P2/8/6K1/8 w - - 9 72</t>
  </si>
  <si>
    <t>8/8/8/8/3R4/1kp1r1P1/5K2/8 b - - 0 139</t>
  </si>
  <si>
    <t>8/6k1/5BP1/5K1p/8/3p4/8/8 b - - 0 110</t>
  </si>
  <si>
    <t>Ruy Lopez, Archangelsk (counterthrust) variation</t>
  </si>
  <si>
    <t>E67</t>
  </si>
  <si>
    <t>8/4P3/5p1k/pp6/5K2/P7/2Q2N2/5q2 b - - 0 71</t>
  </si>
  <si>
    <t>King's Indian, fianchetto with ...Nd7</t>
  </si>
  <si>
    <t>M86</t>
  </si>
  <si>
    <t>B93</t>
  </si>
  <si>
    <t>6k1/2N5/1nBp2p1/3P2P1/5p2/pP6/P1K5/8 b - - 1 58</t>
  </si>
  <si>
    <t>Sicilian, Najdorf, 6.f4</t>
  </si>
  <si>
    <t>5rk1/8/5r1p/1p1R2p1/3Q4/1q4P1/3R1P2/6K1 b - - 9 50</t>
  </si>
  <si>
    <t>B35</t>
  </si>
  <si>
    <t>8/1k6/8/P3p1p1/5p2/5P1P/6PK/8 w - - 0 109</t>
  </si>
  <si>
    <t>Sicilian, accelerated fianchetto, modern variation with Bc4</t>
  </si>
  <si>
    <t>8/8/3r2k1/5Pp1/8/2R5/5K2/8 b - - 0 95</t>
  </si>
  <si>
    <t>8/1bk5/8/6p1/1P1p1pPp/3B1P1P/4K3/8 w - - 92 125</t>
  </si>
  <si>
    <t>E83</t>
  </si>
  <si>
    <t>1r1rq1k1/2p1n1b1/2n1p1p1/p1PpPpPp/Pp1P1P1P/1P1N1N2/2R1R2B/2K2Q2 b - - 95 135</t>
  </si>
  <si>
    <t>King's Indian, Saemisch, 6...Nc6</t>
  </si>
  <si>
    <t>2018.12.13</t>
  </si>
  <si>
    <t>8/2r5/5pk1/8/7r/1R6/5K2/8 w - - 0 51</t>
  </si>
  <si>
    <t>8/4K3/6k1/4B1Pn/4b2P/8/8/8 b - - 66 180</t>
  </si>
  <si>
    <t>Ruy Lopez, closed, anti-Marshall 8.a4</t>
  </si>
  <si>
    <t>5k2/4n2P/r7/8/6P1/6K1/8/8 w - - 0 76</t>
  </si>
  <si>
    <t>A65</t>
  </si>
  <si>
    <t>R7/5p1k/8/2pP2Bp/2Pb3P/P2b2P1/1r4BK/8 w - - 21 87</t>
  </si>
  <si>
    <t>Benoni, 6.e4</t>
  </si>
  <si>
    <t>8/8/2R3pk/6pp/8/7P/6PK/1r6 b - - 9 56</t>
  </si>
  <si>
    <t>8/n3p3/8/1K5p/2N5/6k1/8/8 w - - 0 69</t>
  </si>
  <si>
    <t>Benko gambit</t>
  </si>
  <si>
    <t>8/4B3/4K1pk/R7/p6P/Pr6/1b6/8 b - - 10 103</t>
  </si>
  <si>
    <t>8/8/2n1k3/6B1/5PP1/8/8/7K b - - 0 73</t>
  </si>
  <si>
    <t>8/3k4/6p1/K7/7p/P6P/6P1/8 w - - 1 59</t>
  </si>
  <si>
    <t>1k5K/5P1R/8/8/8/8/5r1p/8 w - - 0 125</t>
  </si>
  <si>
    <t>3n4/1k6/3B4/5PK1/1N6/r7/8/8 b - - 100 165</t>
  </si>
  <si>
    <t>6k1/8/2p5/p3n3/P1P1R1pP/5rK1/P4p2/5B2 w - - 9 56</t>
  </si>
  <si>
    <t>King's Indian, fianchetto, Larsen system</t>
  </si>
  <si>
    <t>8/6k1/2p1p1p1/4Kp1p/2r5/4R3/8/8 w - - 0 64</t>
  </si>
  <si>
    <t>8/4P2k/8/1ppK4/p2p4/7p/P7/8 w - - 0 60</t>
  </si>
  <si>
    <t>Ruy Lopez, open, St. Petersburg variation</t>
  </si>
  <si>
    <t>8/2rN1p2/4pN2/3pP3/1K3k2/5n2/8/5R2 b - - 15 76</t>
  </si>
  <si>
    <t>8/8/5N2/8/Kp4pk/pP6/P1n4P/8 b - - 63 86</t>
  </si>
  <si>
    <t>King's Indian, Gligoric-Taimanov system</t>
  </si>
  <si>
    <t>2r5/3k4/1R6/6b1/5B2/6K1/8/8 w - - 0 42</t>
  </si>
  <si>
    <t>8/8/5r2/1N6/4kB2/K6p/7P/8 w - - 100 217</t>
  </si>
  <si>
    <t>2018.12.14</t>
  </si>
  <si>
    <t>5b2/5pk1/b3p3/8/P7/4P1P1/R3NKB1/2r5 b - - 10 40</t>
  </si>
  <si>
    <t>8/5p2/1p6/4k3/P7/1K6/1P6/8 w - - 0 144</t>
  </si>
  <si>
    <t>8/8/2K5/8/1R6/pP1k4/r7/8 w - - 0 66</t>
  </si>
  <si>
    <t>1k6/1P6/8/1b5p/7K/5B2/8/8 b - - 0 116</t>
  </si>
  <si>
    <t>8/2r5/p5k1/8/5K2/8/1P5R/8 w - - 0 90</t>
  </si>
  <si>
    <t>8/3k4/8/1P6/1KP5/P7/5r2/8 w - - 0 55</t>
  </si>
  <si>
    <t>B27</t>
  </si>
  <si>
    <t>r7/8/PK5R/8/6p1/8/6k1/8 b - - 0 52</t>
  </si>
  <si>
    <t>Sicilian, Hungarian variation</t>
  </si>
  <si>
    <t>8/8/2K5/1p1p4/1P1k4/8/1P6/8 w - - 0 47</t>
  </si>
  <si>
    <t>2B1R3/1p4r1/p1p5/1bPpk3/1P6/4P3/1P1K4/8 b - - 10 49</t>
  </si>
  <si>
    <t>8/p1p2rkp/8/3R1p2/5p2/2P2P2/P3r1PP/5RK1 w - - 9 30</t>
  </si>
  <si>
    <t>8/1p6/pB6/P1P5/2k3K1/7p/7P/5b2 b - - 66 166</t>
  </si>
  <si>
    <t>M89</t>
  </si>
  <si>
    <t>C97</t>
  </si>
  <si>
    <t>3bk3/6p1/R2PBp2/2p1pP2/2PrP2p/4KP1P/8/8 w - - 16 73</t>
  </si>
  <si>
    <t>Ruy Lopez, closed, Chigorin defence</t>
  </si>
  <si>
    <t>1.1/1</t>
  </si>
  <si>
    <t>12.3/47</t>
  </si>
  <si>
    <t>17.3/67</t>
  </si>
  <si>
    <t>25.4/100</t>
  </si>
  <si>
    <t>21.3/83</t>
  </si>
  <si>
    <t>19.2/74</t>
  </si>
  <si>
    <t>Xi-Te</t>
  </si>
  <si>
    <t>Bo-Lc</t>
  </si>
  <si>
    <t>Gu-Lc</t>
  </si>
  <si>
    <t>Xi-Lc</t>
  </si>
  <si>
    <t>TCEC 14.1 Results</t>
  </si>
  <si>
    <t>8/7k/6p1/2p3P1/2B3K1/6P1/3b4/8 b - - 36 68</t>
  </si>
  <si>
    <t>C56</t>
  </si>
  <si>
    <t>2RQ1n2/1p3k2/p5p1/5p1p/8/PPP3PP/4q3/7K b - - 10 47</t>
  </si>
  <si>
    <t>Two knights defense</t>
  </si>
  <si>
    <t>8/1N6/5k2/5p1p/7p/8/5KP1/8 w - - 0 56</t>
  </si>
  <si>
    <t>C54</t>
  </si>
  <si>
    <t>2r1r1k1/1p3ppp/2b3q1/p7/PnQ5/1P2NN2/5PPP/2RR2K1 w - - 10 30</t>
  </si>
  <si>
    <t>8/1RP5/4K1pk/3B1p1p/8/8/2q5/8 b - - 10 70</t>
  </si>
  <si>
    <t>Sicilian, Najdorf, Lipnitzky attack</t>
  </si>
  <si>
    <t>2018.12.15</t>
  </si>
  <si>
    <t>B32</t>
  </si>
  <si>
    <t>8/8/2pKR3/6k1/2r5/6P1/8/8 b - - 0 46</t>
  </si>
  <si>
    <t>8/5k2/8/2B5/4rN2/6p1/4K3/8 w - - 0 80</t>
  </si>
  <si>
    <t>8/8/8/8/8/2k1K3/p2p1p2/3R4 b - - 0 78</t>
  </si>
  <si>
    <t>French, advance, Paulsen attack</t>
  </si>
  <si>
    <t>C09</t>
  </si>
  <si>
    <t>3r4/1p3p2/6kp/3p2p1/1PnR1PP1/2P2KP1/8/6N1 b - - 55 76</t>
  </si>
  <si>
    <t>French, Tarrasch, open variation, main line</t>
  </si>
  <si>
    <t>3R4/6p1/1pk2p1p/5P1P/1pP5/1P3KP1/8/5r2 w - - 10 51</t>
  </si>
  <si>
    <t>M36</t>
  </si>
  <si>
    <t>5k2/7p/3q1p1r/2p2Rp1/Q1B5/pP6/K7/8 w - - 2 46</t>
  </si>
  <si>
    <t>4rk2/2Q2p1p/1p3P1R/pP6/2P5/1P1q4/6RK/8 w - - 3 44</t>
  </si>
  <si>
    <t>D79</t>
  </si>
  <si>
    <t>8/5k2/2Rb2p1/5p1p/7P/4B1P1/r4PK1/8 b - - 10 50</t>
  </si>
  <si>
    <t>Neo-Gruenfeld, 6.O-O, main line</t>
  </si>
  <si>
    <t>2q5/5p1k/P4Qp1/6Pp/1K5P/8/8/8 b - - 38 75</t>
  </si>
  <si>
    <t>E74</t>
  </si>
  <si>
    <t>8/3q3k/3p3p/p1p5/P1Pb1n2/1P3KN1/3N3P/3Q4 b - - 10 50</t>
  </si>
  <si>
    <t>King's Indian, Averbakh, 6...c5</t>
  </si>
  <si>
    <t>B84</t>
  </si>
  <si>
    <t>8/2kn1Q2/1rbRp1p1/4P3/p4P2/P7/8/2K5 b - - 0 55</t>
  </si>
  <si>
    <t>Sicilian, Scheveningen (Paulsen), classical variation</t>
  </si>
  <si>
    <t>8/2p4p/p7/1p2p3/1kp5/1r5r/1P2RKB1/8 b - - 3 65</t>
  </si>
  <si>
    <t>2018.12.16</t>
  </si>
  <si>
    <t>4R3/8/8/3p1k2/3r1P2/8/5K2/8 b - - 0 127</t>
  </si>
  <si>
    <t>8/K7/4p1p1/2k5/5P1P/8/8/8 w - - 0 59</t>
  </si>
  <si>
    <t>C72</t>
  </si>
  <si>
    <t>8/2p5/1p6/p6p/P3k3/2P3PK/1P6/8 b - - 10 47</t>
  </si>
  <si>
    <t>Ruy Lopez, modern Steinitz defence, 5.O-O</t>
  </si>
  <si>
    <t>8/1q6/4R3/4p1kp/3b2p1/6P1/3R1P1P/5NK1 b - - 10 54</t>
  </si>
  <si>
    <t>5k2/5p2/3r4/8/7Q/1KP5/8/8 b - - 0 59</t>
  </si>
  <si>
    <t>8/5k2/5b2/5p1R/8/8/2PK3P/8 b - - 0 49</t>
  </si>
  <si>
    <t>M26</t>
  </si>
  <si>
    <t>A89</t>
  </si>
  <si>
    <t>6k1/8/5K2/2nNPp2/5P1P/5P2/8/8 w - - 3 73</t>
  </si>
  <si>
    <t>Dutch, Leningrad, main variation with Nc6</t>
  </si>
  <si>
    <t>8/R7/3p4/1P1Pk2r/4n3/3K4/8/8 b - - 1 75</t>
  </si>
  <si>
    <t>A49</t>
  </si>
  <si>
    <t>2r2r2/8/1p1pp2p/p1p1kPp1/P1P1P1Pn/1P5P/3R4/2KB1R2 w - - 89 95</t>
  </si>
  <si>
    <t>King's Indian, fianchetto without c4</t>
  </si>
  <si>
    <t>4rk2/8/p1Np4/3P4/P1P5/4p1Rp/4Br2/7K b - - 0 54</t>
  </si>
  <si>
    <t>Sicilian, Sveshnikov variation</t>
  </si>
  <si>
    <t>r6k/5Qp1/r5Np/8/8/2q4P/5PP1/3R2K1 b - - 13 76</t>
  </si>
  <si>
    <t>2018.12.17</t>
  </si>
  <si>
    <t>4R1k1/5n2/8/6P1/2p4N/2Pr4/6K1/8 b - - 10 72</t>
  </si>
  <si>
    <t>1R6/r7/2b1K3/2k5/8/8/1P6/8 w - - 0 124</t>
  </si>
  <si>
    <t>4r3/8/8/1p4R1/p4K2/P7/1P5k/8 b - - 10 69</t>
  </si>
  <si>
    <t>2r1q1k1/2pb2pp/Bp1p1pn1/3P4/nP1B4/5N2/3Q1PPP/2R3K1 b - - 10 27</t>
  </si>
  <si>
    <t>8/1R4p1/r4k1p/8/8/7P/6PK/8 w - - 10 40</t>
  </si>
  <si>
    <t>r4b2/6Q1/2kp3P/1p2pB2/1Pb2P2/8/2PK4/8 w - - 6 48</t>
  </si>
  <si>
    <t>8/P5pk/4p1q1/r3Bp1p/5P1P/1B3P1K/5Q2/8 b - - 4 85</t>
  </si>
  <si>
    <t>7Q/3k1KP1/5R2/8/2q5/8/8/6r1 w - - 9 120</t>
  </si>
  <si>
    <t>4Q3/2q3pk/5p1p/2Bp3P/P7/5n1K/5P2/8 w - - 10 65</t>
  </si>
  <si>
    <t>7r/P2R4/1pp2qpk/7p/2P2p2/5P1P/6P1/4Q2K w - - 12 70</t>
  </si>
  <si>
    <t>E87</t>
  </si>
  <si>
    <t>8/1q5k/1n1p1npP/2pPp3/2P1P2r/1KN2R2/4B1Q1/8 w - - 10 51</t>
  </si>
  <si>
    <t>King's Indian, Saemisch, orthodox, 7.d5</t>
  </si>
  <si>
    <t>8/5R2/8/7k/7P/5PK1/8/r7 b - - 0 44</t>
  </si>
  <si>
    <t>2018.12.18</t>
  </si>
  <si>
    <t>6k1/8/5p2/3P3p/3P3P/5KP1/3r2B1/8 w - - 11 53</t>
  </si>
  <si>
    <t>8/1K2p3/4p3/4k3/PP2B3/5P2/8/6b1 w - - 5 61</t>
  </si>
  <si>
    <t>E75</t>
  </si>
  <si>
    <t>8/2b5/4B3/pK4p1/P7/k4P2/8/8 b - - 10 163</t>
  </si>
  <si>
    <t>King's Indian, Averbakh, main line</t>
  </si>
  <si>
    <t>8/5pk1/3r2p1/4p3/2p3B1/1pP3P1/1P3P2/5K2 b - - 0 66</t>
  </si>
  <si>
    <t>8/8/8/p5k1/4K3/p7/Nr6/R7 w - - 10 70</t>
  </si>
  <si>
    <t>8/P1p5/8/8/8/2Q2k1p/q7/6K1 b - - 51 157</t>
  </si>
  <si>
    <t>2R5/8/4k3/4p3/4P1K1/5P2/8/r7 b - - 70 110</t>
  </si>
  <si>
    <t>1r1q3k/2p1RP2/P1P2P1p/3P2p1/4n3/3Q4/4R1K1/8 w - - 1 58</t>
  </si>
  <si>
    <t>8/4p3/3p1b2/5B1k/5K2/8/5P2/8 w - - 15 60</t>
  </si>
  <si>
    <t>0 20:35:44</t>
  </si>
  <si>
    <t>8/8/p3p3/4b2k/5pp1/8/4K3/1B6 b - - 1 57</t>
  </si>
  <si>
    <t>3k4/R7/R7/3pp1p1/5bP1/5K2/3r4/8 w - - 56 163</t>
  </si>
  <si>
    <t>2018.12.19</t>
  </si>
  <si>
    <t>3k4/1p4Q1/2p4P/P1P2P2/1P6/3b2PK/2q3B1/8 w - - 3 77</t>
  </si>
  <si>
    <t>1rb2rk1/2q1bppp/p1n5/2B1p3/1pQ1P1PP/1N3P2/PPP4R/2KR1B2 b - - 0 17</t>
  </si>
  <si>
    <t>8/6k1/8/R3p3/1p6/5K1n/8/8 b - - 0 59</t>
  </si>
  <si>
    <t>5r2/7k/2r2Pp1/1P1Bp1Pp/P3P2P/1K6/3b4/5R2 w - - 0 66</t>
  </si>
  <si>
    <t>Sicilian, Pelikan, Bird variation</t>
  </si>
  <si>
    <t>8/4Q3/7b/2p2p1k/8/6RK/8/5q2 w - - 9 95</t>
  </si>
  <si>
    <t>8/2p1k3/5p2/3P1K2/2N1P1P1/1P6/8/4b3 w - - 3 59</t>
  </si>
  <si>
    <t>Ruy Lopez, closed, 8.c3</t>
  </si>
  <si>
    <t>8/5p1p/3pnPp1/1k1N2P1/1P1KP2P/2P5/8/8 w - - 5 57</t>
  </si>
  <si>
    <t>3b1nk1/1bq4p/r5pP/2p1pP2/1pP1P3/1P2BNQ1/2B2R1K/8 b - - 9 34</t>
  </si>
  <si>
    <t>2018.12.20</t>
  </si>
  <si>
    <t>8/8/4k3/1n2P3/6KP/1P6/8/8 b - - 0 51</t>
  </si>
  <si>
    <t>C92</t>
  </si>
  <si>
    <t>8/3k4/3p1B2/7p/7P/8/4BK2/3b4 b - - 2 65</t>
  </si>
  <si>
    <t>Ruy Lopez, closed, 9.h3</t>
  </si>
  <si>
    <t>8/5k2/5p2/P7/1q6/7Q/5K2/8 w - - 0 69</t>
  </si>
  <si>
    <t>8/1p4q1/1P6/p1p2QPk/P1P1Pp2/8/4K3/8 w - - 5 90</t>
  </si>
  <si>
    <t>E68</t>
  </si>
  <si>
    <t>6k1/K7/6P1/8/8/p1p5/P7/bB6 b - - 71 96</t>
  </si>
  <si>
    <t>King's Indian, fianchetto, classical variation, 8.e4</t>
  </si>
  <si>
    <t>E76</t>
  </si>
  <si>
    <t>8/8/Pb6/3kP2p/7p/3K3P/1B6/8 b - - 4 62</t>
  </si>
  <si>
    <t>King's Indian, Four pawns attack, dynamic line</t>
  </si>
  <si>
    <t>r2kb3/p5p1/Pp3p1p/1P1p1P1P/3P2P1/3B4/3KR3/8 b - - 90 86</t>
  </si>
  <si>
    <t>6k1/R5b1/6pp/8/6PP/p4NK1/r4P2/8 w - - 10 42</t>
  </si>
  <si>
    <t>D60</t>
  </si>
  <si>
    <t>8/4b3/8/7k/8/4PK2/1pB5/8 w - - 0 62</t>
  </si>
  <si>
    <t>QGD, Orthodox defence</t>
  </si>
  <si>
    <t>3rk3/2Rn2p1/2B1p2p/4P2P/3K4/8/8/8 b - - 98 143</t>
  </si>
  <si>
    <t>Sicilian, Szen (`anti-Taimanov') variation</t>
  </si>
  <si>
    <t>3q1nk1/Q3rp1p/5np1/3pNb2/P1pP1P2/1r2PB1P/6P1/R1B1R1K1 w - - 9 27</t>
  </si>
  <si>
    <t>8/5pk1/6p1/4Nn1p/p4P2/2P1b1P1/1P2Q1KP/1q2B3 b - - 1 31</t>
  </si>
  <si>
    <t>E56</t>
  </si>
  <si>
    <t>8/5P2/Pk6/8/6K1/8/2n1p3/8 w - - 0 120</t>
  </si>
  <si>
    <t>Nimzo-Indian, 4.e3, main line with 7...Nc6</t>
  </si>
  <si>
    <t>2018.12.21</t>
  </si>
  <si>
    <t>8/8/6p1/p3k3/Pb2p1P1/1P2B3/5K2/8 b - - 10 54</t>
  </si>
  <si>
    <t>2q5/1p1r1pk1/pQ2p1p1/P3Pn1p/2P2P2/1R4P1/6KP/5B2 w - - 3 37</t>
  </si>
  <si>
    <t>French, MacCutcheon, Lasker variation</t>
  </si>
  <si>
    <t>B75</t>
  </si>
  <si>
    <t>8/8/5ppk/8/8/P5R1/4K1PP/6r1 w - - 10 40</t>
  </si>
  <si>
    <t>Sicilian, dragon, Yugoslav attack</t>
  </si>
  <si>
    <t>5k2/5p2/5R1n/8/8/5KP1/8/8 b - - 0 57</t>
  </si>
  <si>
    <t>King's Indian, fianchetto with ...Nc6</t>
  </si>
  <si>
    <t>8/8/P2p1p2/1K1P4/1P2k1P1/2R5/r7/8 b - - 0 71</t>
  </si>
  <si>
    <t>1R6/8/1p4k1/p2K1p2/2P2P2/3r4/8/8 w - - 10 59</t>
  </si>
  <si>
    <t>1r6/5k2/1P1R4/5R2/P5PK/8/8/5r2 b - - 2 59</t>
  </si>
  <si>
    <t>English, Anglo-Dutch defense</t>
  </si>
  <si>
    <t>k1r5/1bq2p2/p3p1p1/PprpP2p/3R1P1P/2PBQ1P1/1P6/R5K1 w - - 79 109</t>
  </si>
  <si>
    <t>8/6rk/1P1p2pb/P2Pn2Q/2P4R/4q2P/2B2RK1/8 b - - 1 52</t>
  </si>
  <si>
    <t>8/8/p6p/P1k4N/8/1K6/8/8 w - - 0 74</t>
  </si>
  <si>
    <t>3-fold repetition</t>
  </si>
  <si>
    <t xml:space="preserve">	   0.00</t>
  </si>
  <si>
    <t>2018.12.24</t>
  </si>
  <si>
    <t xml:space="preserve">	B92</t>
  </si>
  <si>
    <t xml:space="preserve">	8/8/1p1p4/1P1Pk1p1/2P2p2/3K1P2/8/8 w - - 22 120	</t>
  </si>
  <si>
    <t xml:space="preserve">Sicilian, Najdorf, Opovcensky variation	</t>
  </si>
  <si>
    <t>E53</t>
  </si>
  <si>
    <t>2rR4/5ppk/6p1/p3q3/Pr4P1/1Pp1P2P/2Q1KP2/3R4 b - - 13 40</t>
  </si>
  <si>
    <t>Nimzo-Indian, 4.e3, Keres variation</t>
  </si>
  <si>
    <t>2018.12.22</t>
  </si>
  <si>
    <t>2K3kn/8/3P3p/8/3Q2PP/8/8/4r3 b - - 6 80</t>
  </si>
  <si>
    <t>8/8/3k4/6Pr/5n2/8/2R5/6K1 w - - 0 96</t>
  </si>
  <si>
    <t>0 05:14:51</t>
  </si>
  <si>
    <t>8/8/8/2K1p3/1R2Pk2/3r2b1/8/8 b - - 13 103</t>
  </si>
  <si>
    <t>8/8/p1pb2p1/P3p1k1/1P2P1P1/3N2K1/8/8 b - - 10 64</t>
  </si>
  <si>
    <t>4k3/8/1r2P1R1/5P1p/6p1/2P3K1/8/8 w - - 0 78</t>
  </si>
  <si>
    <t>Ruy Lopez, closed</t>
  </si>
  <si>
    <t>B78</t>
  </si>
  <si>
    <t>8/5pk1/p3p1p1/2rb2P1/3R3P/Q7/1Pq5/KR6 w - - 12 36</t>
  </si>
  <si>
    <t>Sicilian, dragon, Yugoslav attack, 10.O-O-O</t>
  </si>
  <si>
    <t>8/8/8/3kp2R/r7/5P2/6K1/8 b - - 0 72</t>
  </si>
  <si>
    <t>8/6r1/5K2/R3p3/p2k4/8/8/8 w - - 0 95</t>
  </si>
  <si>
    <t>4r3/p2b1k2/Pp6/2pP1p2/2P5/4qP2/1P6/3Q2BK b - - 2 63</t>
  </si>
  <si>
    <t>8/8/6k1/7p/1R6/P4KP1/8/r7 w - - 10 69</t>
  </si>
  <si>
    <t>8/8/2K1p3/2P1kr2/1P6/P3n3/5r1R/8 w - - 2 65</t>
  </si>
  <si>
    <t>2018.12.23</t>
  </si>
  <si>
    <t>5rk1/1p4r1/pRp2qN1/Pb1p1P2/1P1Pp1Qp/2K1P1pP/6P1/R7 b - - 28 155</t>
  </si>
  <si>
    <t>8/5p2/4b3/p7/8/kP5p/Pr3P1P/2RBK3 w - - 10 47</t>
  </si>
  <si>
    <t>3Q4/5k2/p1q3p1/1p3p1p/1Pb5/4P2P/5PP1/5BK1 w - - 10 46</t>
  </si>
  <si>
    <t>7r/3pk2p/2b1p2n/pr4p1/1p2P3/3N1B1P/PPPR2P1/R5K1 w - - 0 23</t>
  </si>
  <si>
    <t>E54</t>
  </si>
  <si>
    <t>5nNQ/8/6p1/5rkp/8/8/8/6K1 w - - 6 61</t>
  </si>
  <si>
    <t>Nimzo-Indian, 4.e3, Gligoric system with 7...dc</t>
  </si>
  <si>
    <t>5r1k/7P/1B3bQ1/p3p3/P7/2p3R1/3q3K/8 w - - 9 54</t>
  </si>
  <si>
    <t>2k1r3/5R2/1R2P3/p2pK3/3P1P2/7r/8/8 w - - 1 68</t>
  </si>
  <si>
    <t>4r3/1Q3pk1/2N1p3/2Kn2p1/8/8/6PP/8 w - - 3 49</t>
  </si>
  <si>
    <t>8/1p2r3/1P3pk1/7p/2Q1P3/6K1/5P2/8 w - - 1 66</t>
  </si>
  <si>
    <t>8/8/1p6/1n2kRP1/8/1K5B/3r4/8 b - - 10 64</t>
  </si>
  <si>
    <t>q7/8/2R5/p4k2/P6p/1P5P/2R3K1/8 w - - 100 122</t>
  </si>
  <si>
    <t>2B1b1k1/8/8/1p4P1/5P1P/4K3/7r/8 w - - 6 64</t>
  </si>
  <si>
    <t>1Rb5/6k1/2r1p3/P2pPp1P/1P1P1N1P/8/1K6/8 w - - 5 65</t>
  </si>
  <si>
    <t>2R5/6k1/5bP1/4pP2/8/P4r2/1P6/K7 w - - 10 73</t>
  </si>
  <si>
    <t>3R4/8/p7/Ppk5/2p2K2/2P5/5P2/4r3 w - - 10 123</t>
  </si>
  <si>
    <t>2b5/3k4/p7/P7/5PK1/8/6p1/1R6 b - - 1 308</t>
  </si>
  <si>
    <t>8/5k2/r2P1p2/5Bpp/4K3/4BP1P/6P1/8 w - - 3 63</t>
  </si>
  <si>
    <t>**</t>
  </si>
  <si>
    <t>Game 83 was replayed at the end as the infrastructure aborted the game originally</t>
  </si>
  <si>
    <t>Black's conn. Stalls</t>
  </si>
  <si>
    <t>11.3/43</t>
  </si>
  <si>
    <t>3.4/12</t>
  </si>
  <si>
    <t>28.3/111</t>
  </si>
  <si>
    <t>18.2/70</t>
  </si>
  <si>
    <t>25.3/99</t>
  </si>
  <si>
    <t>22.3/87</t>
  </si>
  <si>
    <t>La-Fr</t>
  </si>
  <si>
    <t>Lc-Fr</t>
  </si>
  <si>
    <t>Jo-La</t>
  </si>
  <si>
    <t>Fr-Ch</t>
  </si>
  <si>
    <t>-M45</t>
  </si>
  <si>
    <t>-M23</t>
  </si>
  <si>
    <t>-M1</t>
  </si>
  <si>
    <t>-M3</t>
  </si>
  <si>
    <t>-M15</t>
  </si>
  <si>
    <t>-M31</t>
  </si>
  <si>
    <t>-M35</t>
  </si>
  <si>
    <t>-M14</t>
  </si>
  <si>
    <t>-M38</t>
  </si>
  <si>
    <t>-M79</t>
  </si>
  <si>
    <t>-M30</t>
  </si>
  <si>
    <t>-M13</t>
  </si>
  <si>
    <t>-M39</t>
  </si>
  <si>
    <t>-M33</t>
  </si>
  <si>
    <t>-M5</t>
  </si>
  <si>
    <t>-M21</t>
  </si>
  <si>
    <t>Date</t>
  </si>
  <si>
    <t>-M10</t>
  </si>
  <si>
    <t>-M18</t>
  </si>
  <si>
    <t>-M44</t>
  </si>
  <si>
    <t>-M22</t>
  </si>
  <si>
    <t>-M50</t>
  </si>
  <si>
    <t>-M37</t>
  </si>
  <si>
    <t>-M55</t>
  </si>
  <si>
    <t>-M40</t>
  </si>
  <si>
    <t>#m</t>
  </si>
  <si>
    <t>FG</t>
  </si>
  <si>
    <t>EGT</t>
  </si>
  <si>
    <t>eval.</t>
  </si>
  <si>
    <t>??</t>
  </si>
  <si>
    <t>9</t>
  </si>
  <si>
    <t>12</t>
  </si>
  <si>
    <t>11</t>
  </si>
  <si>
    <t>0</t>
  </si>
  <si>
    <t>15</t>
  </si>
  <si>
    <t>10</t>
  </si>
  <si>
    <t>13</t>
  </si>
  <si>
    <t>14</t>
  </si>
  <si>
    <t>50mr but 0-1 at the end</t>
  </si>
  <si>
    <t>Wool</t>
  </si>
  <si>
    <t>… final results, 1</t>
  </si>
  <si>
    <t>… final results, 2</t>
  </si>
  <si>
    <t>… final results, 9</t>
  </si>
  <si>
    <t>… final results, 7</t>
  </si>
  <si>
    <t>… final results, 8</t>
  </si>
  <si>
    <t>… final results, 3</t>
  </si>
  <si>
    <t>… final results, 4</t>
  </si>
  <si>
    <t>… final results, 6</t>
  </si>
  <si>
    <t>… final results, 5</t>
  </si>
  <si>
    <t>… live blog, 22nd, 1</t>
  </si>
  <si>
    <t>… after RR2, 1</t>
  </si>
  <si>
    <t>… after RR2, 2</t>
  </si>
  <si>
    <t>… after RR2, 3</t>
  </si>
  <si>
    <t>… after RR2, 4</t>
  </si>
  <si>
    <t>… after RR2, 5</t>
  </si>
  <si>
    <t>… after RR2, 6</t>
  </si>
  <si>
    <t>… after RR2, 7</t>
  </si>
  <si>
    <t>… after RR2, 9</t>
  </si>
  <si>
    <t>… after RR2, 8</t>
  </si>
  <si>
    <t>… after RR2, 10</t>
  </si>
  <si>
    <t>… after RR2, 11</t>
  </si>
  <si>
    <t>… after RR2, 12</t>
  </si>
  <si>
    <t>… after RR2, 13</t>
  </si>
  <si>
    <t>… after RR2, 14</t>
  </si>
  <si>
    <t>… after RR2, 15</t>
  </si>
  <si>
    <t>… after RR2, 16</t>
  </si>
  <si>
    <t>… aftr RR2, 17</t>
  </si>
  <si>
    <t>… after RR2, 18</t>
  </si>
  <si>
    <t>… after RR2, 19</t>
  </si>
  <si>
    <t>… fnal results, 10</t>
  </si>
  <si>
    <t>… final results, 11</t>
  </si>
  <si>
    <t>… final results, 12</t>
  </si>
  <si>
    <t>Would have run to move ~339</t>
  </si>
  <si>
    <t>R</t>
  </si>
  <si>
    <t>g</t>
  </si>
  <si>
    <t>… live blog, 12th, 1</t>
  </si>
  <si>
    <t>… live blog, 12th, 2</t>
  </si>
  <si>
    <t>095</t>
  </si>
  <si>
    <t>2227.00</t>
  </si>
  <si>
    <t>TCEC14 Division P results</t>
  </si>
  <si>
    <t>*</t>
  </si>
  <si>
    <t>ending added</t>
  </si>
  <si>
    <t>totply…</t>
  </si>
  <si>
    <t>totals …</t>
  </si>
  <si>
    <t>tot budget:</t>
  </si>
  <si>
    <t>h</t>
  </si>
  <si>
    <t>m</t>
  </si>
  <si>
    <t>hrs/game</t>
  </si>
  <si>
    <t>secs., tot.</t>
  </si>
  <si>
    <t>60' + 10"/m</t>
  </si>
  <si>
    <t xml:space="preserve">11, 29, 30, </t>
  </si>
  <si>
    <t>14, 34, 38, 46</t>
  </si>
  <si>
    <t>… final results, 10</t>
  </si>
  <si>
    <t>… final results, 13</t>
  </si>
  <si>
    <t>… final res., 14*</t>
  </si>
  <si>
    <t>… final res., 15</t>
  </si>
  <si>
    <t>… fnal res., 16</t>
  </si>
  <si>
    <t>… final res., 17</t>
  </si>
  <si>
    <t>… final res., 18</t>
  </si>
  <si>
    <t>… final res., 19</t>
  </si>
  <si>
    <t>… final res., 20</t>
  </si>
  <si>
    <t>Stockfish 181224</t>
  </si>
  <si>
    <t>KomodoMCTS 2227.00</t>
  </si>
  <si>
    <t>M55</t>
  </si>
  <si>
    <t>04:03:28</t>
  </si>
  <si>
    <t>2018.12.26</t>
  </si>
  <si>
    <t>02:40:57</t>
  </si>
  <si>
    <t>2Q5/7k/2P3p1/P6p/8/3q3P/6B1/5K2 w - - 17 63</t>
  </si>
  <si>
    <t>Komodo 2227.00</t>
  </si>
  <si>
    <t>LCZero v20rc2-32194</t>
  </si>
  <si>
    <t>06:45:30</t>
  </si>
  <si>
    <t>01:44:25</t>
  </si>
  <si>
    <t>5r1k/3b2pp/3N4/p3Pp1q/3P4/P1P5/6Q1/5RK1 w - - 10 36</t>
  </si>
  <si>
    <t>Andscacs 095</t>
  </si>
  <si>
    <t>M31</t>
  </si>
  <si>
    <t>86.91</t>
  </si>
  <si>
    <t>08:31:11</t>
  </si>
  <si>
    <t>02:33:11</t>
  </si>
  <si>
    <t>5r1k/2p5/r1Pp1P1b/3P2P1/5R2/p6P/R2B4/5K2 w - - 0 46</t>
  </si>
  <si>
    <t>Ethereal 11.14</t>
  </si>
  <si>
    <t>M9</t>
  </si>
  <si>
    <t>25.28</t>
  </si>
  <si>
    <t>11:05:23</t>
  </si>
  <si>
    <t>03:29:40</t>
  </si>
  <si>
    <t>8/5k2/1r1pR3/3PpN1p/2K1P3/5PP1/8/8 b - - 4 99</t>
  </si>
  <si>
    <t>14:36:05</t>
  </si>
  <si>
    <t>03:16:37</t>
  </si>
  <si>
    <t>A07</t>
  </si>
  <si>
    <t>8/5pk1/8/8/q7/5QP1/8/5K2 w - - 0 79</t>
  </si>
  <si>
    <t>Reti, King's Indian attack, Yugoslav variation</t>
  </si>
  <si>
    <t>-0.07</t>
  </si>
  <si>
    <t>17:53:45</t>
  </si>
  <si>
    <t>02:04:26</t>
  </si>
  <si>
    <t>4r1k1/2pq3p/3p1pp1/2pP4/1r2PP2/1P1R1Q1P/6PK/4R3 w - - 10 38</t>
  </si>
  <si>
    <t>19:59:14</t>
  </si>
  <si>
    <t>03:38:46</t>
  </si>
  <si>
    <t>7k/5Q1p/1p5P/2p2RP1/3b4/4q3/8/5K2 b - - 15 126</t>
  </si>
  <si>
    <t>23:39:15</t>
  </si>
  <si>
    <t>03:07:43</t>
  </si>
  <si>
    <t>7r/3P4/5K2/p7/P7/8/8/7k w - - 0 72</t>
  </si>
  <si>
    <t>Queen's Indian, 4.g3 Bb7</t>
  </si>
  <si>
    <t>0.14</t>
  </si>
  <si>
    <t>0.17</t>
  </si>
  <si>
    <t>02:48:04</t>
  </si>
  <si>
    <t>2018.12.27</t>
  </si>
  <si>
    <t>02:20:24</t>
  </si>
  <si>
    <t>8/p5R1/1p5k/3Pn1R1/5p2/8/P3r3/5K2 b - - 12 46</t>
  </si>
  <si>
    <t>05:09:31</t>
  </si>
  <si>
    <t>03:09:23</t>
  </si>
  <si>
    <t>1rr5/4p1k1/1pqpbp1p/p5pP/2P1P1P1/1PB2P2/1P1Q2K1/R2R4 w - - 51 70</t>
  </si>
  <si>
    <t>08:19:57</t>
  </si>
  <si>
    <t>04:05:16</t>
  </si>
  <si>
    <t>A17</t>
  </si>
  <si>
    <t>8/7Q/8/8/3b4/P1nk2K1/3p4/8 b - - 98 205</t>
  </si>
  <si>
    <t>English, Queens Indian formation</t>
  </si>
  <si>
    <t>12:26:28</t>
  </si>
  <si>
    <t>03:24:10</t>
  </si>
  <si>
    <t>A61</t>
  </si>
  <si>
    <t>1k1r4/2r5/p4q2/PppPp1p1/1n2PpPp/1PB2P1P/5QK1/R2R4 b - - 100 88</t>
  </si>
  <si>
    <t>Benoni, Nimzovich (knight's tour) variation</t>
  </si>
  <si>
    <t>16:22:17</t>
  </si>
  <si>
    <t>01:57:20</t>
  </si>
  <si>
    <t>1r1r3k/1b2q1bp/4p1p1/3n4/4N3/2PQ2P1/1P4B1/R1B1R1K1 w - - 13 36</t>
  </si>
  <si>
    <t>18:20:41</t>
  </si>
  <si>
    <t>03:41:35</t>
  </si>
  <si>
    <t>6r1/p7/1p6/5K2/6P1/8/P4k2/1R6 b - - 45 135</t>
  </si>
  <si>
    <t>M73</t>
  </si>
  <si>
    <t>46.47</t>
  </si>
  <si>
    <t>22:03:33</t>
  </si>
  <si>
    <t>03:04:38</t>
  </si>
  <si>
    <t>5k2/7R/5P2/8/5P1p/r6P/p6K/B7 w - - 0 62</t>
  </si>
  <si>
    <t>2018.12.28</t>
  </si>
  <si>
    <t>03:10:11</t>
  </si>
  <si>
    <t>R1r5/2r4k/8/2N4p/1PP3pq/4p3/2R1B3/Q6K w - - 8 64</t>
  </si>
  <si>
    <t>Sicilian, Najdorf</t>
  </si>
  <si>
    <t>-0.08</t>
  </si>
  <si>
    <t>04:20:30</t>
  </si>
  <si>
    <t>03:16:45</t>
  </si>
  <si>
    <t>E33</t>
  </si>
  <si>
    <t>3k4/1n1r4/3p1p1p/4pPpP/rBR1P1P1/2R1K3/8/8 b - - 10 80</t>
  </si>
  <si>
    <t>Nimzo-Indian, classical, Milner-Barry (Zurich) variation</t>
  </si>
  <si>
    <t>07:38:17</t>
  </si>
  <si>
    <t>02:18:26</t>
  </si>
  <si>
    <t>B09</t>
  </si>
  <si>
    <t>8/6k1/6p1/1R6/6P1/7r/8/1K6 b - - 0 45</t>
  </si>
  <si>
    <t>Pirc, Austrian attack, 6.Bd3</t>
  </si>
  <si>
    <t>09:57:45</t>
  </si>
  <si>
    <t>02:50:02</t>
  </si>
  <si>
    <t>8/5R2/p7/6p1/1P2p1PP/2kn1p2/P4b2/5K2 b - - 0 56</t>
  </si>
  <si>
    <t>12:48:54</t>
  </si>
  <si>
    <t>02:23:28</t>
  </si>
  <si>
    <t>8/4k3/5p2/2p4p/1nBbPP1p/R7/1r1B2P1/3K4 w - - 10 52</t>
  </si>
  <si>
    <t>15:35:43</t>
  </si>
  <si>
    <t>04:00:47</t>
  </si>
  <si>
    <t>B86</t>
  </si>
  <si>
    <t>8/8/2B5/8/5K2/r7/4b3/6kR b - - 0 192</t>
  </si>
  <si>
    <t>Sicilian, Sozin attack</t>
  </si>
  <si>
    <t>81.01</t>
  </si>
  <si>
    <t>19:37:43</t>
  </si>
  <si>
    <t>03:06:24</t>
  </si>
  <si>
    <t>8/3P4/2n1kN2/1K2n3/1P3R2/3r4/8/4R3 w - - 1 77</t>
  </si>
  <si>
    <t>22:45:12</t>
  </si>
  <si>
    <t>02:45:42</t>
  </si>
  <si>
    <t>B94</t>
  </si>
  <si>
    <t>2r2kr1/4bp2/p4p2/5N1p/Q3P2P/P1qP2P1/K7/1R2R3 b - - 8 43</t>
  </si>
  <si>
    <t>Sicilian, Najdorf, 6.Bg5</t>
  </si>
  <si>
    <t>M21</t>
  </si>
  <si>
    <t>01:31:57</t>
  </si>
  <si>
    <t>2018.12.29</t>
  </si>
  <si>
    <t>03:05:17</t>
  </si>
  <si>
    <t>5R2/4P1k1/p1p4p/8/1P1P4/2Q3r1/KP2q1r1/5R2 w - - 7 67</t>
  </si>
  <si>
    <t>04:38:16</t>
  </si>
  <si>
    <t>02:13:55</t>
  </si>
  <si>
    <t>5k2/8/3p4/7P/4p3/8/5KP1/8 b - - 0 49</t>
  </si>
  <si>
    <t>06:53:14</t>
  </si>
  <si>
    <t>03:28:40</t>
  </si>
  <si>
    <t>D43</t>
  </si>
  <si>
    <t>1Q3b1k/7P/4p3/3p4/p2P1P2/Pp1KP3/1P5R/3q4 w - - 9 96</t>
  </si>
  <si>
    <t>QGD semi-Slav</t>
  </si>
  <si>
    <t>10:22:55</t>
  </si>
  <si>
    <t>03:02:58</t>
  </si>
  <si>
    <t>E39</t>
  </si>
  <si>
    <t>4B3/8/7k/1P2b2p/8/5K2/8/8 w - - 0 66</t>
  </si>
  <si>
    <t>Nimzo-Indian, classical, Pirc variation</t>
  </si>
  <si>
    <t>13:26:56</t>
  </si>
  <si>
    <t>03:34:11</t>
  </si>
  <si>
    <t>8/r7/k7/2K5/8/1RN5/4b3/8 w - - 0 121</t>
  </si>
  <si>
    <t>-2.46</t>
  </si>
  <si>
    <t>17:02:24</t>
  </si>
  <si>
    <t>03:12:24</t>
  </si>
  <si>
    <t>7k/3P2p1/7p/8/q7/8/3R4/3K4 w - - 54 84</t>
  </si>
  <si>
    <t>20:15:55</t>
  </si>
  <si>
    <t>03:45:40</t>
  </si>
  <si>
    <t>8/3k3p/1r5P/1P4RK/8/8/8/8 w - - 55 147</t>
  </si>
  <si>
    <t>00:02:51</t>
  </si>
  <si>
    <t>2018.12.30</t>
  </si>
  <si>
    <t>02:58:21</t>
  </si>
  <si>
    <t>5k2/1nq5/5Q2/3Pp3/4PpK1/5P2/7P/8 b - - 10 61</t>
  </si>
  <si>
    <t>03:02:11</t>
  </si>
  <si>
    <t>03:46:38</t>
  </si>
  <si>
    <t>8/8/2R5/2P1k3/3N4/4p3/3r4/2b3K1 w - - 10 155</t>
  </si>
  <si>
    <t>06:49:51</t>
  </si>
  <si>
    <t>03:35:26</t>
  </si>
  <si>
    <t>3nk3/8/8/3pK3/6r1/R7/8/8 w - - 0 121</t>
  </si>
  <si>
    <t>10:26:19</t>
  </si>
  <si>
    <t>03:51:28</t>
  </si>
  <si>
    <t>8/8/1p2bp2/1P3p1k/5P1P/3B2K1/8/8 b - - 10 169</t>
  </si>
  <si>
    <t>14:18:50</t>
  </si>
  <si>
    <t>8/8/1p4k1/1Pp2p1n/p1Pp1Pp1/P2P1bP1/2BBr2R/6K1 b - - 100 176</t>
  </si>
  <si>
    <t>18:15:38</t>
  </si>
  <si>
    <t>02:30:28</t>
  </si>
  <si>
    <t>2r5/8/1p1p2k1/2n1pp2/p1P4R/P1B1KPP1/1P6/8 w - - 10 48</t>
  </si>
  <si>
    <t>0.55</t>
  </si>
  <si>
    <t>20:47:12</t>
  </si>
  <si>
    <t>01:32:23</t>
  </si>
  <si>
    <t>r3r1k1/4qpp1/1p3n1p/2np4/8/2PNPP1P/P2B2P1/1RQR2K1 w - - 9 29</t>
  </si>
  <si>
    <t>15.70</t>
  </si>
  <si>
    <t>22:20:38</t>
  </si>
  <si>
    <t>03:24:38</t>
  </si>
  <si>
    <t>8/1p6/pP3k2/1bP2p2/1P2pP2/4N1KP/8/8 w - - 1 89</t>
  </si>
  <si>
    <t>23.24</t>
  </si>
  <si>
    <t>01:46:19</t>
  </si>
  <si>
    <t>2018.12.31</t>
  </si>
  <si>
    <t>02:48:07</t>
  </si>
  <si>
    <t>b4q2/7k/r4p2/p2P4/P3p2P/3Q2R1/6PK/8 w - - 0 60</t>
  </si>
  <si>
    <t>13:12:43</t>
  </si>
  <si>
    <t>02:53:11</t>
  </si>
  <si>
    <t>8/p7/6k1/8/R7/8/P2r4/K7 w - - 0 58</t>
  </si>
  <si>
    <t>0.25</t>
  </si>
  <si>
    <t>16:06:55</t>
  </si>
  <si>
    <t>02:27:37</t>
  </si>
  <si>
    <t>8/1k6/R7/1P3p2/8/3b4/1K6/8 b - - 0 51</t>
  </si>
  <si>
    <t>18:35:34</t>
  </si>
  <si>
    <t>03:40:42</t>
  </si>
  <si>
    <t>6r1/6k1/6r1/P3P3/8/7Q/P7/7K w - - 99 132</t>
  </si>
  <si>
    <t>22:17:32</t>
  </si>
  <si>
    <t>01:37:45</t>
  </si>
  <si>
    <t>R7/5p1k/7p/4Kp2/p4N2/1b3P2/3r2PP/8 w - - 10 41</t>
  </si>
  <si>
    <t>23:56:23</t>
  </si>
  <si>
    <t>02:41:33</t>
  </si>
  <si>
    <t>8/8/8/p5p1/4k3/1K4PP/8/8 w - - 0 48</t>
  </si>
  <si>
    <t>02:38:58</t>
  </si>
  <si>
    <t>2019.01.01</t>
  </si>
  <si>
    <t>02:56:27</t>
  </si>
  <si>
    <t>8/8/8/p3R3/6K1/8/3k2P1/r7 b - - 0 63</t>
  </si>
  <si>
    <t>05:36:28</t>
  </si>
  <si>
    <t>03:04:06</t>
  </si>
  <si>
    <t>6k1/3R4/1p5P/p2KP3/P1P5/8/4r3/8 w - - 3 62</t>
  </si>
  <si>
    <t>08:41:36</t>
  </si>
  <si>
    <t>02:54:49</t>
  </si>
  <si>
    <t>Q7/5p1k/3p2p1/1q5p/7P/4P1P1/5PK1/8 w - - 10 54</t>
  </si>
  <si>
    <t>128.00</t>
  </si>
  <si>
    <t>0.31</t>
  </si>
  <si>
    <t>11:37:30</t>
  </si>
  <si>
    <t>03:38:44</t>
  </si>
  <si>
    <t>8/2n5/3b1k2/R7/B3K3/8/8/8 b - - 0 128</t>
  </si>
  <si>
    <t>2.53</t>
  </si>
  <si>
    <t>15:17:30</t>
  </si>
  <si>
    <t>03:25:06</t>
  </si>
  <si>
    <t>R1K5/PP3k2/2r5/8/5b2/8/8/8 w - - 17 101</t>
  </si>
  <si>
    <t>-76.54</t>
  </si>
  <si>
    <t>18:43:52</t>
  </si>
  <si>
    <t>03:02:00</t>
  </si>
  <si>
    <t>8/5p2/3k1p2/K2P1P1B/4P3/4r3/8/8 b - - 2 66</t>
  </si>
  <si>
    <t>21:46:56</t>
  </si>
  <si>
    <t>02:54:01</t>
  </si>
  <si>
    <t>8/8/p3p3/2k4P/2r5/4K2R/2P5/8 w - - 10 50</t>
  </si>
  <si>
    <t>00:42:00</t>
  </si>
  <si>
    <t>2019.01.02</t>
  </si>
  <si>
    <t>03:03:23</t>
  </si>
  <si>
    <t>4r3/5pk1/6p1/q7/3P1P2/2Q1P3/1R1K4/8 b - - 22 69</t>
  </si>
  <si>
    <t>03:46:25</t>
  </si>
  <si>
    <t>03:04:54</t>
  </si>
  <si>
    <t>8/2Q5/P6k/3p2pp/q7/7P/6P1/7K w - - 6 74</t>
  </si>
  <si>
    <t>06:52:21</t>
  </si>
  <si>
    <t>02:57:08</t>
  </si>
  <si>
    <t>4b3/8/3bNpk1/6p1/2K1P2p/p6P/R5P1/8 w - - 8 55</t>
  </si>
  <si>
    <t>09:50:31</t>
  </si>
  <si>
    <t>02:43:50</t>
  </si>
  <si>
    <t>3R4/5pk1/2B3p1/7p/6bP/6P1/2r2PK1/8 w - - 10 52</t>
  </si>
  <si>
    <t>12:35:24</t>
  </si>
  <si>
    <t>02:41:52</t>
  </si>
  <si>
    <t>8/4Qpk1/p5p1/1b2p2r/1P2P2P/4K3/8/8 w - - 22 56</t>
  </si>
  <si>
    <t>-0.04</t>
  </si>
  <si>
    <t>15:18:33</t>
  </si>
  <si>
    <t>02:30:03</t>
  </si>
  <si>
    <t>2r1kn2/3nqp2/3r3p/1P1R3P/3B4/4PB2/2N3Q1/5K2 w - - 15 53</t>
  </si>
  <si>
    <t>Reti, King's Indian attack (Barcza system)</t>
  </si>
  <si>
    <t>17:49:42</t>
  </si>
  <si>
    <t>03:27:09</t>
  </si>
  <si>
    <t>8/8/6r1/1K1k2P1/p7/6R1/8/8 b - - 0 95</t>
  </si>
  <si>
    <t>21:18:06</t>
  </si>
  <si>
    <t>02:56:18</t>
  </si>
  <si>
    <t>1r6/3R4/8/8/Pp6/8/6KP/2k5 w - - 10 58</t>
  </si>
  <si>
    <t>00:15:25</t>
  </si>
  <si>
    <t>2019.01.03</t>
  </si>
  <si>
    <t>03:14:54</t>
  </si>
  <si>
    <t>4Q3/8/8/7k/PP3p2/2P3p1/5qP1/7K b - - 10 72</t>
  </si>
  <si>
    <t>25.60</t>
  </si>
  <si>
    <t>03:31:21</t>
  </si>
  <si>
    <t>03:14:01</t>
  </si>
  <si>
    <t>B41</t>
  </si>
  <si>
    <t>8/4Rrpk/p1qP3p/2P2p2/8/3Q3P/6PK/4B3 b - - 2 71</t>
  </si>
  <si>
    <t>Sicilian, Kan, Maroczy bind (Reti variation)</t>
  </si>
  <si>
    <t>06:46:25</t>
  </si>
  <si>
    <t>01:54:46</t>
  </si>
  <si>
    <t>4r1k1/5ppp/Bp2p3/3n4/1PRr4/P4PPP/8/2R3K1 b - - 10 37</t>
  </si>
  <si>
    <t>08:42:13</t>
  </si>
  <si>
    <t>03:06:38</t>
  </si>
  <si>
    <t>8/5p2/3P3p/4Pk2/8/3r4/4K3/4R3 b - - 10 76</t>
  </si>
  <si>
    <t>16.50</t>
  </si>
  <si>
    <t>12.39</t>
  </si>
  <si>
    <t>11:50:07</t>
  </si>
  <si>
    <t>02:37:21</t>
  </si>
  <si>
    <t>8/5pk1/ppB3pb/3p4/1P1Pq3/3N1NQ1/2n4P/6RK w - - 1 50</t>
  </si>
  <si>
    <t>14:28:31</t>
  </si>
  <si>
    <t>02:28:19</t>
  </si>
  <si>
    <t>6r1/8/2n2R2/2k1p3/2p1b1P1/2P1P1K1/1P6/3R4 b - - 10 47</t>
  </si>
  <si>
    <t>Sicilian, Labourdonnais-Loewenthal (Kalashnikov) variation</t>
  </si>
  <si>
    <t>16:57:53</t>
  </si>
  <si>
    <t>03:00:26</t>
  </si>
  <si>
    <t>r7/P7/5p2/5k2/8/2K5/8/R7 b - - 0 62</t>
  </si>
  <si>
    <t>Four knights, symmetrical variation</t>
  </si>
  <si>
    <t>19:59:24</t>
  </si>
  <si>
    <t>04:06:45</t>
  </si>
  <si>
    <t>8/8/7p/p2K2kP/Pb3pB1/1P3P2/8/8 b - - 60 209</t>
  </si>
  <si>
    <t>-23.58</t>
  </si>
  <si>
    <t>-74.64</t>
  </si>
  <si>
    <t>00:07:24</t>
  </si>
  <si>
    <t>2019.01.04</t>
  </si>
  <si>
    <t>03:21:50</t>
  </si>
  <si>
    <t>8/8/6p1/p1k3Pp/p1n4P/5R2/2b5/K7 b - - 9 77</t>
  </si>
  <si>
    <t>72.57</t>
  </si>
  <si>
    <t>03:30:15</t>
  </si>
  <si>
    <t>8/6k1/8/P7/7P/4b3/6PK/8 w - - 0 67</t>
  </si>
  <si>
    <t>06:27:32</t>
  </si>
  <si>
    <t>03:12:34</t>
  </si>
  <si>
    <t>B11</t>
  </si>
  <si>
    <t>8/8/5k2/5p2/5P2/2n1K3/4p3/4R3 b - - 19 75</t>
  </si>
  <si>
    <t>Caro-Kann, two knights, 3...Bg4</t>
  </si>
  <si>
    <t>09:41:22</t>
  </si>
  <si>
    <t>02:04:41</t>
  </si>
  <si>
    <t>3Q1k2/p6p/6p1/4Pp2/7P/5q2/P4P2/5K2 b - - 10 44</t>
  </si>
  <si>
    <t>11:47:07</t>
  </si>
  <si>
    <t>03:04:55</t>
  </si>
  <si>
    <t>8/8/5pK1/8/6PP/1r6/k7/8 w - - 0 74</t>
  </si>
  <si>
    <t>148.87</t>
  </si>
  <si>
    <t>14:53:05</t>
  </si>
  <si>
    <t>02:49:13</t>
  </si>
  <si>
    <t>5R2/3r4/p1k3P1/2B5/4N3/5PK1/8/1r6 w - - 1 61</t>
  </si>
  <si>
    <t>17:43:20</t>
  </si>
  <si>
    <t>02:39:04</t>
  </si>
  <si>
    <t>C74</t>
  </si>
  <si>
    <t>4r3/4P1k1/1r2Rpq1/3p3R/2nP4/5QP1/5PK1/8 w - - 10 46</t>
  </si>
  <si>
    <t>Ruy Lopez, modern Steinitz defence</t>
  </si>
  <si>
    <t>20:23:28</t>
  </si>
  <si>
    <t>02:13:23</t>
  </si>
  <si>
    <t>8/5pk1/8/8/8/5P1b/2B5/6K1 w - - 0 45</t>
  </si>
  <si>
    <t>-81.08</t>
  </si>
  <si>
    <t>-24.62</t>
  </si>
  <si>
    <t>22:37:57</t>
  </si>
  <si>
    <t>03:11:09</t>
  </si>
  <si>
    <t>8/8/8/4k3/4p1BP/2q1P3/1R2KP2/8 b - - 0 75</t>
  </si>
  <si>
    <t>QGD, Orthodox defence, Rubinstein attack, Gruenfeld variation</t>
  </si>
  <si>
    <t>-2.15</t>
  </si>
  <si>
    <t>01:50:22</t>
  </si>
  <si>
    <t>2019.01.05</t>
  </si>
  <si>
    <t>02:28:16</t>
  </si>
  <si>
    <t>4Q1k1/p5p1/bp5p/3p1P2/P7/1P3P2/1q2PK1P/8 b - - 10 53</t>
  </si>
  <si>
    <t>2.32</t>
  </si>
  <si>
    <t>04:19:52</t>
  </si>
  <si>
    <t>02:57:10</t>
  </si>
  <si>
    <t>B04</t>
  </si>
  <si>
    <t>8/8/8/1K5p/5k1P/1P6/5P2/8 b - - 0 63</t>
  </si>
  <si>
    <t>Alekhine's defence, modern, fianchetto variation</t>
  </si>
  <si>
    <t>07:18:06</t>
  </si>
  <si>
    <t>02:50:31</t>
  </si>
  <si>
    <t>A70</t>
  </si>
  <si>
    <t>3r4/p2P1k1p/2q3pQ/2p2p2/7P/8/P5P1/3R3K b - - 10 45</t>
  </si>
  <si>
    <t>Benoni, classical with e4 and Nf3</t>
  </si>
  <si>
    <t>10:09:41</t>
  </si>
  <si>
    <t>03:04:18</t>
  </si>
  <si>
    <t>8/8/7p/4k1p1/4NbP1/3K3P/8/8 w - - 10 74</t>
  </si>
  <si>
    <t>13:15:00</t>
  </si>
  <si>
    <t>01:51:40</t>
  </si>
  <si>
    <t>4k3/1R6/4p1p1/5nBp/r3p3/P6P/5PPK/8 w - - 10 41</t>
  </si>
  <si>
    <t>15:07:44</t>
  </si>
  <si>
    <t>03:08:37</t>
  </si>
  <si>
    <t>8/1r6/5kp1/8/4p3/8/4R2K/8 w - - 0 69</t>
  </si>
  <si>
    <t>18:17:23</t>
  </si>
  <si>
    <t>03:00:23</t>
  </si>
  <si>
    <t>E97</t>
  </si>
  <si>
    <t>8/3r3k/4Q1p1/8/PP1rpB1q/5n2/6RP/5R1K b - - 10 58</t>
  </si>
  <si>
    <t>King's Indian, orthodox, Aronin-Taimanov variation (Yugoslav attack / Mar del Plata variation)</t>
  </si>
  <si>
    <t>21:18:49</t>
  </si>
  <si>
    <t>03:25:48</t>
  </si>
  <si>
    <t>2Q1bk2/8/6p1/p2N2P1/2pPp3/4P2P/1K6/3q4 b - - 42 98</t>
  </si>
  <si>
    <t>QGD, 6.Nf3</t>
  </si>
  <si>
    <t>-0.53</t>
  </si>
  <si>
    <t>00:45:52</t>
  </si>
  <si>
    <t>2019.01.06</t>
  </si>
  <si>
    <t>03:26:13</t>
  </si>
  <si>
    <t>8/3q1nk1/2p2bp1/1pP2pBp/pP1p1P1P/P2P2P1/4Q1B1/6K1 b - - 16 102</t>
  </si>
  <si>
    <t>04:13:10</t>
  </si>
  <si>
    <t>03:02:32</t>
  </si>
  <si>
    <t>5k2/6n1/B4PP1/6K1/8/2b5/8/8 b - - 10 70</t>
  </si>
  <si>
    <t>-72.57</t>
  </si>
  <si>
    <t>-148.92</t>
  </si>
  <si>
    <t>07:16:58</t>
  </si>
  <si>
    <t>03:13:13</t>
  </si>
  <si>
    <t>8/5p2/5B2/6P1/4bk2/bK1Bp3/8/8 b - - 0 68</t>
  </si>
  <si>
    <t>10:31:12</t>
  </si>
  <si>
    <t>03:02:09</t>
  </si>
  <si>
    <t>8/2rb2Np/R7/3kp3/P1p2p2/2P2P2/6PK/8 b - - 10 60</t>
  </si>
  <si>
    <t>13:34:23</t>
  </si>
  <si>
    <t>03:03:29</t>
  </si>
  <si>
    <t>1r3k2/7p/8/5PK1/7R/5P2/8/8 b - - 10 65</t>
  </si>
  <si>
    <t>16:38:55</t>
  </si>
  <si>
    <t>8/8/5k2/4Np2/1n1P4/8/7K/8 w - - 0 69</t>
  </si>
  <si>
    <t>19:46:22</t>
  </si>
  <si>
    <t>03:39:42</t>
  </si>
  <si>
    <t>8/8/4Nk2/8/R7/2K4p/6b1/8 b - - 0 129</t>
  </si>
  <si>
    <t>23:27:20</t>
  </si>
  <si>
    <t>01:52:21</t>
  </si>
  <si>
    <t>R7/3r1pbk/3np1p1/1p6/1Nb5/2P3P1/1P1N1KBP/8 w - - 20 36</t>
  </si>
  <si>
    <t>01:20:47</t>
  </si>
  <si>
    <t>2019.01.07</t>
  </si>
  <si>
    <t>02:39:29</t>
  </si>
  <si>
    <t>8/1Q6/8/2P1pk2/8/8/2q1K3/8 w - - 0 56</t>
  </si>
  <si>
    <t>153.03</t>
  </si>
  <si>
    <t>148.77</t>
  </si>
  <si>
    <t>04:01:19</t>
  </si>
  <si>
    <t>02:58:08</t>
  </si>
  <si>
    <t>5rk1/4r1n1/p5R1/3P4/3BQ1N1/5P1P/3q4/7K w - - 13 61</t>
  </si>
  <si>
    <t>41.87</t>
  </si>
  <si>
    <t>M8</t>
  </si>
  <si>
    <t>07:00:32</t>
  </si>
  <si>
    <t>03:14:40</t>
  </si>
  <si>
    <t>2r5/1B5p/3Nk1pP/1p2P3/8/8/1K6/8 w - - 0 74</t>
  </si>
  <si>
    <t>10:16:27</t>
  </si>
  <si>
    <t>02:59:14</t>
  </si>
  <si>
    <t>8/5p1p/2p1r3/p5k1/1bN1R3/1P3P1P/P7/5K2 w - - 10 42</t>
  </si>
  <si>
    <t>1.46</t>
  </si>
  <si>
    <t>13:16:42</t>
  </si>
  <si>
    <t>03:13:35</t>
  </si>
  <si>
    <t>6k1/4K3/4PBp1/8/7P/6r1/8/8 w - - 13 82</t>
  </si>
  <si>
    <t>-12.43</t>
  </si>
  <si>
    <t>-45.70</t>
  </si>
  <si>
    <t>16:31:19</t>
  </si>
  <si>
    <t>03:17:07</t>
  </si>
  <si>
    <t>8/4Bp2/2k1p3/4Pp1p/3K1P1P/6r1/8/8 b - - 1 79</t>
  </si>
  <si>
    <t>19:49:42</t>
  </si>
  <si>
    <t>02:10:05</t>
  </si>
  <si>
    <t>8/8/7p/2nk2p1/1nNN4/1P1pK2P/6P1/8 w - - 10 47</t>
  </si>
  <si>
    <t>22:00:52</t>
  </si>
  <si>
    <t>02:43:35</t>
  </si>
  <si>
    <t>8/6k1/r4R2/8/8/5K2/5P2/6r1 w - - 0 54</t>
  </si>
  <si>
    <t>00:45:30</t>
  </si>
  <si>
    <t>2019.01.08</t>
  </si>
  <si>
    <t>02:50:38</t>
  </si>
  <si>
    <t>8/8/1kNpp1p1/1B1b3p/4p3/r3P1P1/4R1K1/8 w - - 11 63</t>
  </si>
  <si>
    <t>03:37:10</t>
  </si>
  <si>
    <t>02:54:45</t>
  </si>
  <si>
    <t>3k4/2p5/2K5/5B2/1P6/b3P3/P7/8 w - - 7 52</t>
  </si>
  <si>
    <t>988.93</t>
  </si>
  <si>
    <t>14.80</t>
  </si>
  <si>
    <t>06:32:58</t>
  </si>
  <si>
    <t>03:10:05</t>
  </si>
  <si>
    <t>4kn2/8/8/3Kp1p1/4N1P1/1PP2P2/8/8 w - - 7 74</t>
  </si>
  <si>
    <t>87.54</t>
  </si>
  <si>
    <t>9.53</t>
  </si>
  <si>
    <t>09:44:09</t>
  </si>
  <si>
    <t>03:22:17</t>
  </si>
  <si>
    <t>D63</t>
  </si>
  <si>
    <t>8/8/3K4/7P/P1pPk3/8/8/8 w - - 0 90</t>
  </si>
  <si>
    <t>37.44</t>
  </si>
  <si>
    <t>13:07:42</t>
  </si>
  <si>
    <t>03:33:52</t>
  </si>
  <si>
    <t>8/8/p3K3/P2p1N2/2k1p3/4P3/8/8 w - - 1 116</t>
  </si>
  <si>
    <t>Fi-Lc</t>
  </si>
  <si>
    <t>12.4/48</t>
  </si>
  <si>
    <t>Lc-An</t>
  </si>
  <si>
    <t>Leela Chess Zero</t>
  </si>
  <si>
    <t>1.55</t>
  </si>
  <si>
    <t>16:42:48</t>
  </si>
  <si>
    <t>01:59:34</t>
  </si>
  <si>
    <t>6k1/3R4/8/6PK/8/3p4/6r1/8 w - - 0 45</t>
  </si>
  <si>
    <t>-22.21</t>
  </si>
  <si>
    <t>-250.00</t>
  </si>
  <si>
    <t>18:43:27</t>
  </si>
  <si>
    <t>03:31:36</t>
  </si>
  <si>
    <t>8/8/2nr4/2k5/3p4/2pQ3K/5P2/8 b - - 1 106</t>
  </si>
  <si>
    <t>22:16:06</t>
  </si>
  <si>
    <t>02:22:43</t>
  </si>
  <si>
    <t>8/6p1/5p1p/Pp2pP2/1P1rK1PP/2k5/8/1R6 w - - 10 51</t>
  </si>
  <si>
    <t>00:39:52</t>
  </si>
  <si>
    <t>2019.01.09</t>
  </si>
  <si>
    <t>03:23:28</t>
  </si>
  <si>
    <t>R3K3/8/1p6/2n3k1/p7/8/8/8 w - - 0 95</t>
  </si>
  <si>
    <t>24.54</t>
  </si>
  <si>
    <t>04:04:23</t>
  </si>
  <si>
    <t>03:02:28</t>
  </si>
  <si>
    <t>2r2k2/5qp1/1p1pr1Rp/pPnNpP2/P1B1P3/1P5R/2Q4K/8 w - - 3 54</t>
  </si>
  <si>
    <t>0.06</t>
  </si>
  <si>
    <t>07:07:52</t>
  </si>
  <si>
    <t>03:39:54</t>
  </si>
  <si>
    <t>8/p5b1/Pp1k2P1/1K6/8/8/2B5/8 w - - 49 132</t>
  </si>
  <si>
    <t>153.06</t>
  </si>
  <si>
    <t>11.96</t>
  </si>
  <si>
    <t>10:48:49</t>
  </si>
  <si>
    <t>03:08:43</t>
  </si>
  <si>
    <t>1R1Q2nk/K5p1/7p/8/P7/8/5q2/8 w - - 18 74</t>
  </si>
  <si>
    <t>13:58:48</t>
  </si>
  <si>
    <t>02:18:15</t>
  </si>
  <si>
    <t>5r1k/7p/p2p4/P1p1pB1N/1r4Pq/1P2Q3/5R2/5RK1 w - - 0 47</t>
  </si>
  <si>
    <t>79.26</t>
  </si>
  <si>
    <t>16:18:07</t>
  </si>
  <si>
    <t>02:26:48</t>
  </si>
  <si>
    <t>3Q4/8/1qP5/k3p3/p1Q5/3P1P2/6PK/8 w - - 6 51</t>
  </si>
  <si>
    <t>18:46:10</t>
  </si>
  <si>
    <t>03:41:47</t>
  </si>
  <si>
    <t>8/8/4k1p1/5q1p/4p2P/4Q1P1/5PK1/8 b - - 27 137</t>
  </si>
  <si>
    <t>22:28:59</t>
  </si>
  <si>
    <t>03:11:00</t>
  </si>
  <si>
    <t>D16</t>
  </si>
  <si>
    <t>1r6/8/4R3/1n6/6k1/8/1B6/4K3 b - - 0 70</t>
  </si>
  <si>
    <t>QGD Slav, Steiner variation</t>
  </si>
  <si>
    <t>302.94</t>
  </si>
  <si>
    <t>01:41:02</t>
  </si>
  <si>
    <t>2019.01.10</t>
  </si>
  <si>
    <t>02:47:51</t>
  </si>
  <si>
    <t>A87</t>
  </si>
  <si>
    <t>7r/Pk6/5R1p/2p4P/P1K3P1/8/8/8 w - - 3 55</t>
  </si>
  <si>
    <t>Dutch, Leningrad, main variation</t>
  </si>
  <si>
    <t>04:29:55</t>
  </si>
  <si>
    <t>02:35:48</t>
  </si>
  <si>
    <t>4R3/2k2B1p/8/2p5/2N5/1pq3P1/6K1/8 w - - 10 60</t>
  </si>
  <si>
    <t>King's Indian, fianchetto, Kavalek (Bronstein) variation</t>
  </si>
  <si>
    <t>07:06:46</t>
  </si>
  <si>
    <t>03:35:30</t>
  </si>
  <si>
    <t>3R1b2/1k6/8/8/2b1K3/3p4/8/8 w - - 0 117</t>
  </si>
  <si>
    <t>29.99</t>
  </si>
  <si>
    <t>10:43:31</t>
  </si>
  <si>
    <t>02:52:32</t>
  </si>
  <si>
    <t>A34</t>
  </si>
  <si>
    <t>8/8/5R2/2p2pP1/1k1p1P2/8/2K5/2B4r w - - 2 56</t>
  </si>
  <si>
    <t>13:37:10</t>
  </si>
  <si>
    <t>02:45:00</t>
  </si>
  <si>
    <t>8/8/3N2k1/8/8/6Pp/KP2R3/8 w - - 1 52</t>
  </si>
  <si>
    <t>16:23:13</t>
  </si>
  <si>
    <t>02:07:07</t>
  </si>
  <si>
    <t>D22</t>
  </si>
  <si>
    <t>2R5/6k1/2P1p3/8/p3KP2/4P2p/r7/8 w - - 10 44</t>
  </si>
  <si>
    <t>QGA, Alekhine defence</t>
  </si>
  <si>
    <t>16.48</t>
  </si>
  <si>
    <t>18:31:26</t>
  </si>
  <si>
    <t>02:32:48</t>
  </si>
  <si>
    <t>2Q5/1N1P1p2/2K2k2/1P6/4q3/8/8/3n4 w - - 9 54</t>
  </si>
  <si>
    <t>-0.24</t>
  </si>
  <si>
    <t>21:05:30</t>
  </si>
  <si>
    <t>03:24:59</t>
  </si>
  <si>
    <t>8/8/4k3/5b2/7P/3rK1R1/8/8 w - - 0 89</t>
  </si>
  <si>
    <t>-0.28</t>
  </si>
  <si>
    <t>00:31:30</t>
  </si>
  <si>
    <t>2019.01.11</t>
  </si>
  <si>
    <t>03:27:31</t>
  </si>
  <si>
    <t>8/5p2/4bKp1/Pk4P1/7P/8/8/4B3 b - - 74 101</t>
  </si>
  <si>
    <t>Pirc, classical, h3 system</t>
  </si>
  <si>
    <t>04:00:04</t>
  </si>
  <si>
    <t>03:57:24</t>
  </si>
  <si>
    <t>8/8/8/4Pk2/8/4Kb2/2p5/2B5 w - - 0 185</t>
  </si>
  <si>
    <t>07:58:43</t>
  </si>
  <si>
    <t>02:47:40</t>
  </si>
  <si>
    <t>R2R4/5ppk/7p/1p1p1P1P/1P2r1P1/1Pr2K2/8/8 w - - 10 56</t>
  </si>
  <si>
    <t>10:47:28</t>
  </si>
  <si>
    <t>02:57:59</t>
  </si>
  <si>
    <t>8/8/3kp3/1p2p1p1/p1n1P3/P2N1PP1/1P2K3/8 b - - 8 55</t>
  </si>
  <si>
    <t>0.29</t>
  </si>
  <si>
    <t>13:46:30</t>
  </si>
  <si>
    <t>01:30:12</t>
  </si>
  <si>
    <t>A93</t>
  </si>
  <si>
    <t>rn3rk1/4q1pp/2p1p3/1b1pPp2/4n3/pP1NP1P1/P3RPBP/2RQB1K1 b - - 2 25</t>
  </si>
  <si>
    <t>Dutch, stonewall, Botwinnik variation</t>
  </si>
  <si>
    <t>15:17:43</t>
  </si>
  <si>
    <t>02:45:05</t>
  </si>
  <si>
    <t>B81</t>
  </si>
  <si>
    <t>8/6K1/5p1p/P1k4P/8/8/8/8 b - - 0 51</t>
  </si>
  <si>
    <t>Sicilian, Scheveningen, Keres attack</t>
  </si>
  <si>
    <t>18:03:52</t>
  </si>
  <si>
    <t>02:20:34</t>
  </si>
  <si>
    <t>4r1k1/1p2rp2/2p3p1/p3q3/6P1/PQ1R3P/1P3PK1/3R4 b - - 10 39</t>
  </si>
  <si>
    <t>20:25:32</t>
  </si>
  <si>
    <t>02:22:04</t>
  </si>
  <si>
    <t>3r1B1k/5RR1/p6p/P5b1/1P6/2rp3P/6P1/7K w - - 8 49</t>
  </si>
  <si>
    <t>Network Issue</t>
  </si>
  <si>
    <t>-0.15</t>
  </si>
  <si>
    <t>22:48:51</t>
  </si>
  <si>
    <t>01:48:40</t>
  </si>
  <si>
    <t>E16</t>
  </si>
  <si>
    <t>2r1r1k1/pq3pp1/4p2p/1p6/2n1PP2/PnR3P1/NP2QBKP/3R4 b - - 2 29</t>
  </si>
  <si>
    <t>Queen's Indian, Riumin variation</t>
  </si>
  <si>
    <t>00:44:29</t>
  </si>
  <si>
    <t>2019.01.12</t>
  </si>
  <si>
    <t>03:25:11</t>
  </si>
  <si>
    <t>4n1k1/7R/2P2P2/4K1P1/4B3/8/8/2r5 w - - 1 98</t>
  </si>
  <si>
    <t>04:10:45</t>
  </si>
  <si>
    <t>03:16:56</t>
  </si>
  <si>
    <t>C62</t>
  </si>
  <si>
    <t>8/1R1R4/2p3p1/p1k3K1/2pb1P1N/8/8/7r b - - 10 71</t>
  </si>
  <si>
    <t>Ruy Lopez, old Steinitz defence</t>
  </si>
  <si>
    <t>07:28:44</t>
  </si>
  <si>
    <t>03:18:04</t>
  </si>
  <si>
    <t>D18</t>
  </si>
  <si>
    <t>k7/6p1/4n1P1/4K3/7N/8/8/8 b - - 0 83</t>
  </si>
  <si>
    <t>QGD Slav, Dutch variation</t>
  </si>
  <si>
    <t>10:47:50</t>
  </si>
  <si>
    <t>02:24:07</t>
  </si>
  <si>
    <t>r6r/4q1k1/3p1npp/1NpPp1n1/2P1P3/4Q1NP/6P1/R4RK1 b - - 17 42</t>
  </si>
  <si>
    <t>13:12:59</t>
  </si>
  <si>
    <t>03:11:57</t>
  </si>
  <si>
    <t>E11</t>
  </si>
  <si>
    <t>8/p5k1/1p2b2p/4p2P/BP2P1n1/P5N1/3K2P1/8 w - - 10 63</t>
  </si>
  <si>
    <t>Bogo-Indian defence, Gruenfeld variation</t>
  </si>
  <si>
    <t>16:25:57</t>
  </si>
  <si>
    <t>03:05:33</t>
  </si>
  <si>
    <t>C66</t>
  </si>
  <si>
    <t>8/4R3/2k5/3r4/5PK1/2r3B1/7P/8 b - - 10 64</t>
  </si>
  <si>
    <t>Ruy Lopez, Berlin defence, 4.O-O, d6</t>
  </si>
  <si>
    <t>19:32:33</t>
  </si>
  <si>
    <t>03:32:55</t>
  </si>
  <si>
    <t>Q5K1/4k3/p4p2/3p4/N7/1P6/1P6/7q b - - 41 108</t>
  </si>
  <si>
    <t>23:06:43</t>
  </si>
  <si>
    <t>03:15:17</t>
  </si>
  <si>
    <t>8/8/3pn1k1/2p1p1p1/P1Q1P2p/5P1P/6P1/4qN1K b - - 10 92</t>
  </si>
  <si>
    <t>02:23:05</t>
  </si>
  <si>
    <t>2019.01.13</t>
  </si>
  <si>
    <t>01:30:17</t>
  </si>
  <si>
    <t>2k1rb1r/2p3pp/p4n2/Np2p3/6q1/1R2BN2/1PP1QP2/R5K1 w - - 16 29</t>
  </si>
  <si>
    <t>03:54:35</t>
  </si>
  <si>
    <t>03:00:06</t>
  </si>
  <si>
    <t>8/8/2nk4/3b2R1/1p6/1P6/PK6/8 b - - 10 65</t>
  </si>
  <si>
    <t>06:55:42</t>
  </si>
  <si>
    <t>02:51:24</t>
  </si>
  <si>
    <t>r7/2R4N/6k1/5p2/8/8/5K2/8 b - - 0 64</t>
  </si>
  <si>
    <t>09:48:08</t>
  </si>
  <si>
    <t>03:18:06</t>
  </si>
  <si>
    <t>8/8/8/5r2/2Bp4/3k2K1/8/2R5 b - - 0 85</t>
  </si>
  <si>
    <t>13:07:18</t>
  </si>
  <si>
    <t>02:37:53</t>
  </si>
  <si>
    <t>8/R2nk3/8/1p1P4/1P3B2/P3K3/1b4b1/8 w - - 10 55</t>
  </si>
  <si>
    <t>15:46:13</t>
  </si>
  <si>
    <t>03:06:37</t>
  </si>
  <si>
    <t>8/8/8/3b2kr/8/5R2/5K1R/8 b - - 0 72</t>
  </si>
  <si>
    <t>20:37:52</t>
  </si>
  <si>
    <t>03:30:57</t>
  </si>
  <si>
    <t>8/2k3q1/3b4/4p2Q/2p1P3/6pP/1r4P1/R6K b - - 1 112</t>
  </si>
  <si>
    <t>00:38:16</t>
  </si>
  <si>
    <t>2019.01.14</t>
  </si>
  <si>
    <t>03:10:45</t>
  </si>
  <si>
    <t>8/8/8/5r1p/6kP/8/3R4/5K2 w - - 0 75</t>
  </si>
  <si>
    <t>03:50:04</t>
  </si>
  <si>
    <t>03:32:46</t>
  </si>
  <si>
    <t>8/5K1k/p5pP/P5B1/8/3b4/8/8 b - - 96 109</t>
  </si>
  <si>
    <t>55.88</t>
  </si>
  <si>
    <t>44.43</t>
  </si>
  <si>
    <t>07:23:57</t>
  </si>
  <si>
    <t>02:53:08</t>
  </si>
  <si>
    <t>8/k6p/P3N3/8/3K3P/1P6/2P5/3n4 w - - 1 54</t>
  </si>
  <si>
    <t>10:18:21</t>
  </si>
  <si>
    <t>03:01:10</t>
  </si>
  <si>
    <t>8/1k5p/6p1/8/8/7P/6P1/5K2 w - - 0 38</t>
  </si>
  <si>
    <t>53.14</t>
  </si>
  <si>
    <t>13:20:33</t>
  </si>
  <si>
    <t>02:49:51</t>
  </si>
  <si>
    <t>8/8/4kbPK/8/1p6/1B1Rr3/2P5/8 b - - 1 65</t>
  </si>
  <si>
    <t>16:11:26</t>
  </si>
  <si>
    <t>03:20:08</t>
  </si>
  <si>
    <t>8/8/1p3p1k/p6P/P6P/1Pb1K3/4B3/8 b - - 22 78</t>
  </si>
  <si>
    <t>0.08</t>
  </si>
  <si>
    <t>-0.06</t>
  </si>
  <si>
    <t>19:32:50</t>
  </si>
  <si>
    <t>03:11:18</t>
  </si>
  <si>
    <t>1r1q1k2/5p2/3p3p/1p1Pb2P/1Brp1pP1/PR1B1Q2/1PP5/1K6 w - - 10 84</t>
  </si>
  <si>
    <t>02:45:50</t>
  </si>
  <si>
    <t>8/8/8/2p4k/2P5/4n2K/6B1/8 w - - 0 53</t>
  </si>
  <si>
    <t>-M16</t>
  </si>
  <si>
    <t>-M17</t>
  </si>
  <si>
    <t>01:32:04</t>
  </si>
  <si>
    <t>2019.01.15</t>
  </si>
  <si>
    <t>02:38:28</t>
  </si>
  <si>
    <t>8/5k2/3b1n2/P2P4/6q1/5pPp/P1QRrBbR/6K1 b - - 2 55</t>
  </si>
  <si>
    <t>04:11:34</t>
  </si>
  <si>
    <t>03:22:37</t>
  </si>
  <si>
    <t>1r6/k5p1/P1RPBpP1/bP2pP1p/2P1K2P/8/8/8 w - - 1 82</t>
  </si>
  <si>
    <t>30.21</t>
  </si>
  <si>
    <t>07:35:15</t>
  </si>
  <si>
    <t>03:28:44</t>
  </si>
  <si>
    <t>8/R4p2/1K3k1p/6pP/6P1/2nB1P2/8/8 w - - 1 103</t>
  </si>
  <si>
    <t>11:05:05</t>
  </si>
  <si>
    <t>03:54:15</t>
  </si>
  <si>
    <t>8/4k3/5p2/p3pP1b/PpB1P2P/1P1K4/8/8 w - - 96 174</t>
  </si>
  <si>
    <t>15:00:34</t>
  </si>
  <si>
    <t>03:32:21</t>
  </si>
  <si>
    <t>8/5k1K/7P/6p1/7r/8/2R5/8 w - - 0 108</t>
  </si>
  <si>
    <t>0.98</t>
  </si>
  <si>
    <t>18:34:11</t>
  </si>
  <si>
    <t>02:22:32</t>
  </si>
  <si>
    <t>7R/8/2k5/8/5r1p/7K/6P1/8 w - - 0 50</t>
  </si>
  <si>
    <t>20:57:48</t>
  </si>
  <si>
    <t>02:52:21</t>
  </si>
  <si>
    <t>8/6R1/6Pp/5k2/8/6K1/2r5/8 b - - 0 49</t>
  </si>
  <si>
    <t>23:51:11</t>
  </si>
  <si>
    <t>03:19:38</t>
  </si>
  <si>
    <t>3k4/8/5p2/3BbK2/5p2/8/8/8 w - - 0 89</t>
  </si>
  <si>
    <t>-1.73</t>
  </si>
  <si>
    <t>03:11:52</t>
  </si>
  <si>
    <t>2019.01.16</t>
  </si>
  <si>
    <t>03:06:31</t>
  </si>
  <si>
    <t>8/3B2k1/4P2p/p3K2P/1b3P2/8/8/8 b - - 11 76</t>
  </si>
  <si>
    <t>06:19:25</t>
  </si>
  <si>
    <t>03:59:25</t>
  </si>
  <si>
    <t>8/4k3/1n1p2p1/2pPp1P1/p1P1P1K1/P2B4/8/8 b - - 17 188</t>
  </si>
  <si>
    <t>988.67</t>
  </si>
  <si>
    <t>77.63</t>
  </si>
  <si>
    <t>10:19:51</t>
  </si>
  <si>
    <t>03:20:27</t>
  </si>
  <si>
    <t>3R2r1/2P4k/4b3/7p/p2BPp1P/P4K2/6P1/8 w - - 10 74</t>
  </si>
  <si>
    <t>13:41:20</t>
  </si>
  <si>
    <t>03:27:30</t>
  </si>
  <si>
    <t>8/5rk1/6p1/6P1/4RP2/3K4/8/8 b - - 90 93</t>
  </si>
  <si>
    <t>40.1/157</t>
  </si>
  <si>
    <t>37.4/148</t>
  </si>
  <si>
    <t>Ko-St</t>
  </si>
  <si>
    <t>36.2/142</t>
  </si>
  <si>
    <t>Lc-Ko</t>
  </si>
  <si>
    <t>Ho-An</t>
  </si>
  <si>
    <t>3, 27.2</t>
  </si>
  <si>
    <t>1, 28.3</t>
  </si>
  <si>
    <t>3, 7.4</t>
  </si>
  <si>
    <t>c22-Km</t>
  </si>
  <si>
    <t>Lc-Km</t>
  </si>
  <si>
    <t>Va-Km</t>
  </si>
  <si>
    <t>Ne-Km</t>
  </si>
  <si>
    <t>Km-Ni</t>
  </si>
  <si>
    <t>Km-Cb</t>
  </si>
  <si>
    <t>Gi-Km</t>
  </si>
  <si>
    <t>Km-Ho</t>
  </si>
  <si>
    <t>Ne-Sn</t>
  </si>
  <si>
    <t>Sn-c22</t>
  </si>
  <si>
    <t>Sn</t>
  </si>
  <si>
    <t>Km</t>
  </si>
  <si>
    <t>==1=11</t>
  </si>
  <si>
    <t>===1==</t>
  </si>
  <si>
    <t>=1=1==</t>
  </si>
  <si>
    <t>1===1=</t>
  </si>
  <si>
    <t>1=====</t>
  </si>
  <si>
    <t>111=1=</t>
  </si>
  <si>
    <t>1==1=1</t>
  </si>
  <si>
    <t>==0=00</t>
  </si>
  <si>
    <t>====1=</t>
  </si>
  <si>
    <t>======</t>
  </si>
  <si>
    <t>11==1=</t>
  </si>
  <si>
    <t>=1=1=1</t>
  </si>
  <si>
    <t>=====1</t>
  </si>
  <si>
    <t>===0==</t>
  </si>
  <si>
    <t>====0=</t>
  </si>
  <si>
    <t>=1=101</t>
  </si>
  <si>
    <t>=111==</t>
  </si>
  <si>
    <t>=0=0==</t>
  </si>
  <si>
    <t>1==1==</t>
  </si>
  <si>
    <t>0===0=</t>
  </si>
  <si>
    <t>00==0=</t>
  </si>
  <si>
    <t>=1====</t>
  </si>
  <si>
    <t>==1==0</t>
  </si>
  <si>
    <t>==1=1=</t>
  </si>
  <si>
    <t>0=====</t>
  </si>
  <si>
    <t>=0=0=0</t>
  </si>
  <si>
    <t>=0=010</t>
  </si>
  <si>
    <t>=0====</t>
  </si>
  <si>
    <t>000=0=</t>
  </si>
  <si>
    <t>=====0</t>
  </si>
  <si>
    <t>=000==</t>
  </si>
  <si>
    <t>0==0==</t>
  </si>
  <si>
    <t>==0==1</t>
  </si>
  <si>
    <t>==1===</t>
  </si>
  <si>
    <t>0==0=0</t>
  </si>
  <si>
    <t>==0=0=</t>
  </si>
  <si>
    <t>==0===</t>
  </si>
  <si>
    <t>LCZero v19.1-TC2-11248</t>
  </si>
  <si>
    <t>LCZero v20-RC2-32194</t>
  </si>
  <si>
    <t>14.P</t>
  </si>
  <si>
    <t>+341</t>
  </si>
  <si>
    <t>+247</t>
  </si>
  <si>
    <t>4½</t>
  </si>
  <si>
    <t>3½</t>
  </si>
  <si>
    <t>1½</t>
  </si>
  <si>
    <t>2½</t>
  </si>
  <si>
    <t>↗↗↗↗↘</t>
  </si>
  <si>
    <t>Manual adj.</t>
  </si>
  <si>
    <t>1, 25.3</t>
  </si>
  <si>
    <t>3, 12.2</t>
  </si>
  <si>
    <t>RR…</t>
  </si>
  <si>
    <t>r1</t>
  </si>
  <si>
    <t>r2</t>
  </si>
  <si>
    <t>r3</t>
  </si>
  <si>
    <t>r4</t>
  </si>
  <si>
    <t>r5</t>
  </si>
  <si>
    <t>r6</t>
  </si>
  <si>
    <t>5½</t>
  </si>
  <si>
    <t>Stockfish 190203</t>
  </si>
  <si>
    <t>20.2-32930*</t>
  </si>
  <si>
    <t>Lc-St</t>
  </si>
  <si>
    <t>----------------&gt;&gt;&gt;</t>
  </si>
  <si>
    <t>TCEC14 Shortest/Longest Games</t>
  </si>
  <si>
    <t>11, 13, 17, 25, 27, 29, 49, 53, 63</t>
  </si>
  <si>
    <t>6, 7, 9, 13, 14, 15, 25, 27, 32</t>
  </si>
  <si>
    <t>4, 5, 8, 10, 11, 29, 33, 40, 43</t>
  </si>
  <si>
    <t>LCZero v20.2-32930</t>
  </si>
  <si>
    <t>1/2-1/2</t>
  </si>
  <si>
    <t>131</t>
  </si>
  <si>
    <t>05:00:30</t>
  </si>
  <si>
    <t>QGD, Tarrasch, von Hennig-Schara gambit</t>
  </si>
  <si>
    <t>8/5K2/5P2/8/5n2/R1bk4/8/8 w - - 0 132</t>
  </si>
  <si>
    <t>14:08:51 on 2019.02.04</t>
  </si>
  <si>
    <t>116</t>
  </si>
  <si>
    <t>04:54:12</t>
  </si>
  <si>
    <t>6k1/6P1/8/8/8/2BN3r/K7/8 b - - 0 116</t>
  </si>
  <si>
    <t>19:10:37 on 2019.02.04</t>
  </si>
  <si>
    <t>70</t>
  </si>
  <si>
    <t>04:09:42</t>
  </si>
  <si>
    <t>1k6/1P6/8/5K2/7R/6rP/8/8 b - - 0 70</t>
  </si>
  <si>
    <t>00:06:05 on 2019.02.05</t>
  </si>
  <si>
    <t>55</t>
  </si>
  <si>
    <t>03:51:56</t>
  </si>
  <si>
    <t>4b2k/6R1/6n1/4rN2/1p5P/1Bb1B3/4K3/8 b - - 10 55</t>
  </si>
  <si>
    <t>04:17:03 on 2019.02.05</t>
  </si>
  <si>
    <t>67</t>
  </si>
  <si>
    <t>04:11:06</t>
  </si>
  <si>
    <t>8/6k1/6b1/6p1/6K1/1B6/1N6/8 b - - 0 67</t>
  </si>
  <si>
    <t>08:10:15 on 2019.02.05</t>
  </si>
  <si>
    <t>83</t>
  </si>
  <si>
    <t>04:22:29</t>
  </si>
  <si>
    <t>6r1/4R3/8/p7/2K1p3/8/3k4/8 w - - 0 84</t>
  </si>
  <si>
    <t>12:22:37 on 2019.02.05</t>
  </si>
  <si>
    <t>-61.38</t>
  </si>
  <si>
    <t>-M27</t>
  </si>
  <si>
    <t>52</t>
  </si>
  <si>
    <t>03:33:40</t>
  </si>
  <si>
    <t>KGA, Schallop defence</t>
  </si>
  <si>
    <t>8/p4pk1/3p4/6b1/7p/1P6/P3K3/8 w - - 0 53</t>
  </si>
  <si>
    <t>16:46:22 on 2019.02.05</t>
  </si>
  <si>
    <t>123</t>
  </si>
  <si>
    <t>04:58:49</t>
  </si>
  <si>
    <t>8/2K2p2/p1p3p1/PbP3Pp/1P5P/8/4k3/4B3 w - - 21 124</t>
  </si>
  <si>
    <t>20:21:17 on 2019.02.05</t>
  </si>
  <si>
    <t>95</t>
  </si>
  <si>
    <t>04:34:56</t>
  </si>
  <si>
    <t>Catalan opening</t>
  </si>
  <si>
    <t>E00</t>
  </si>
  <si>
    <t>8/P3k3/4P3/3bK3/6p1/6P1/8/8 b - - 18 95</t>
  </si>
  <si>
    <t>01:22:40 on 2019.02.06</t>
  </si>
  <si>
    <t>988.95</t>
  </si>
  <si>
    <t>12.81</t>
  </si>
  <si>
    <t>03:46:34</t>
  </si>
  <si>
    <t>5r2/p2Q4/kq1R1K2/8/1p6/8/P7/8 w - - 5 53</t>
  </si>
  <si>
    <t>05:58:51 on 2019.02.06</t>
  </si>
  <si>
    <t>32.99</t>
  </si>
  <si>
    <t>11.13</t>
  </si>
  <si>
    <t>76</t>
  </si>
  <si>
    <t>04:34:17</t>
  </si>
  <si>
    <t>French, Tarrasch, Guimard main line</t>
  </si>
  <si>
    <t>C04</t>
  </si>
  <si>
    <t>6r1/1k1q2P1/4bB1R/3pP3/pP1P1K2/2PQ4/1P6/8 w - - 21 77</t>
  </si>
  <si>
    <t>09:46:41 on 2019.02.06</t>
  </si>
  <si>
    <t>121</t>
  </si>
  <si>
    <t>04:55:17</t>
  </si>
  <si>
    <t>6q1/7k/8/r7/2QK1N2/8/8/8 w - - 0 122</t>
  </si>
  <si>
    <t>14:22:13 on 2019.02.06</t>
  </si>
  <si>
    <t>20.15</t>
  </si>
  <si>
    <t>153.09</t>
  </si>
  <si>
    <t>56</t>
  </si>
  <si>
    <t>04:15:14</t>
  </si>
  <si>
    <t>5b2/2N2k1p/n7/4p1p1/2R5/8/4K3/8 w - - 0 57</t>
  </si>
  <si>
    <t>19:18:46 on 2019.02.06</t>
  </si>
  <si>
    <t>87</t>
  </si>
  <si>
    <t>04:35:14</t>
  </si>
  <si>
    <t>6k1/5R2/6p1/6Np/7P/5Pn1/r7/6K1 w - - 17 88</t>
  </si>
  <si>
    <t>23:35:15 on 2019.02.06</t>
  </si>
  <si>
    <t>43</t>
  </si>
  <si>
    <t>03:02:45</t>
  </si>
  <si>
    <t>6k1/5N2/8/2R5/6r1/2b5/1K6/8 w - - 0 44</t>
  </si>
  <si>
    <t>04:11:45 on 2019.02.07</t>
  </si>
  <si>
    <t>16</t>
  </si>
  <si>
    <t>13.56</t>
  </si>
  <si>
    <t>44</t>
  </si>
  <si>
    <t>02:57:11</t>
  </si>
  <si>
    <t>2r5/2p5/4k1p1/p2Qn1Pq/1p6/8/PPP5/1K1R4 b - - 1 44</t>
  </si>
  <si>
    <t>07:15:45 on 2019.02.07</t>
  </si>
  <si>
    <t>17</t>
  </si>
  <si>
    <t>34.63</t>
  </si>
  <si>
    <t>10.89</t>
  </si>
  <si>
    <t>04:18:08</t>
  </si>
  <si>
    <t>Budapest, Rubinstein variation</t>
  </si>
  <si>
    <t>A52</t>
  </si>
  <si>
    <t>5k2/4r1p1/1p1r1n1p/p1p4P/2P5/2B2Q2/P1B2P2/5K2 w - - 1 57</t>
  </si>
  <si>
    <t>10:14:12 on 2019.02.07</t>
  </si>
  <si>
    <t>81</t>
  </si>
  <si>
    <t>04:22:05</t>
  </si>
  <si>
    <t>8/6B1/3P4/7K/4k3/5R2/r7/8 b - - 0 81</t>
  </si>
  <si>
    <t>14:33:36 on 2019.02.07</t>
  </si>
  <si>
    <t>19</t>
  </si>
  <si>
    <t>134</t>
  </si>
  <si>
    <t>04:56:52</t>
  </si>
  <si>
    <t>Ruy Lopez, closed, Ragozin-Petrosian (`Keres') variation</t>
  </si>
  <si>
    <t>8/7N/6k1/8/K5b1/Pp6/1P6/8 w - - 13 135</t>
  </si>
  <si>
    <t>18:56:56 on 2019.02.07</t>
  </si>
  <si>
    <t>20</t>
  </si>
  <si>
    <t>18.92</t>
  </si>
  <si>
    <t>59</t>
  </si>
  <si>
    <t>04:02:13</t>
  </si>
  <si>
    <t>8/5R1p/5p1k/7P/3bP1K1/8/8/8 w - - 5 60</t>
  </si>
  <si>
    <t>23:55:04 on 2019.02.07</t>
  </si>
  <si>
    <t>21</t>
  </si>
  <si>
    <t>-11.97</t>
  </si>
  <si>
    <t>-153.08</t>
  </si>
  <si>
    <t>49</t>
  </si>
  <si>
    <t>03:26:20</t>
  </si>
  <si>
    <t>English, Bellon gambit</t>
  </si>
  <si>
    <t>A22</t>
  </si>
  <si>
    <t>8/7k/7p/1P3p2/2NKn3/8/4r1PP/8 w - - 1 50</t>
  </si>
  <si>
    <t>03:58:33 on 2019.02.08</t>
  </si>
  <si>
    <t>22</t>
  </si>
  <si>
    <t>10.50</t>
  </si>
  <si>
    <t>51</t>
  </si>
  <si>
    <t>03:30:40</t>
  </si>
  <si>
    <t>b2k4/5r2/B7/1P2Q3/2pp1P2/8/1q4PP/R5K1 w - - 3 52</t>
  </si>
  <si>
    <t>07:26:08 on 2019.02.08</t>
  </si>
  <si>
    <t>23</t>
  </si>
  <si>
    <t>79</t>
  </si>
  <si>
    <t>04:30:07</t>
  </si>
  <si>
    <t>8/p5Bk/bp1KP1p1/3p1pQp/7P/8/1q6/6R1 b - - 43 79</t>
  </si>
  <si>
    <t>10:58:04 on 2019.02.08</t>
  </si>
  <si>
    <t>24</t>
  </si>
  <si>
    <t>178</t>
  </si>
  <si>
    <t>05:17:09</t>
  </si>
  <si>
    <t>8/8/8/2k2n2/6p1/3Kp1P1/8/B7 w - - 10 179</t>
  </si>
  <si>
    <t>15:29:26 on 2019.02.08</t>
  </si>
  <si>
    <t>25</t>
  </si>
  <si>
    <t>14.36</t>
  </si>
  <si>
    <t>M58</t>
  </si>
  <si>
    <t>61</t>
  </si>
  <si>
    <t>04:20:18</t>
  </si>
  <si>
    <t>QGD, semi-Slav</t>
  </si>
  <si>
    <t>5k2/8/1p6/1P1p1KPp/3P4/8/8/8 w - - 1 62</t>
  </si>
  <si>
    <t>20:47:50 on 2019.02.08</t>
  </si>
  <si>
    <t>26</t>
  </si>
  <si>
    <t>65</t>
  </si>
  <si>
    <t>04:16:45</t>
  </si>
  <si>
    <t>8/2P5/8/8/4k1P1/3R4/2rp4/5K2 w - - 10 66</t>
  </si>
  <si>
    <t>01:09:23 on 2019.02.09</t>
  </si>
  <si>
    <t>27</t>
  </si>
  <si>
    <t>40.78</t>
  </si>
  <si>
    <t>10.13</t>
  </si>
  <si>
    <t>68</t>
  </si>
  <si>
    <t>04:30:31</t>
  </si>
  <si>
    <t>8/4kb2/r7/5p2/3P1N2/7R/4NK2/8 w - - 18 69</t>
  </si>
  <si>
    <t>05:27:24 on 2019.02.09</t>
  </si>
  <si>
    <t>28</t>
  </si>
  <si>
    <t>05:26:09</t>
  </si>
  <si>
    <t>8/8/8/5K2/8/5R2/5Rpk/5r2 b - - 0 178</t>
  </si>
  <si>
    <t>09:59:10 on 2019.02.09</t>
  </si>
  <si>
    <t>29</t>
  </si>
  <si>
    <t>21.63</t>
  </si>
  <si>
    <t>153.20</t>
  </si>
  <si>
    <t>54</t>
  </si>
  <si>
    <t>04:17:24</t>
  </si>
  <si>
    <t>Dutch</t>
  </si>
  <si>
    <t>3r2k1/r6p/pRK1PR1P/P7/8/8/8/8 b - - 2 54</t>
  </si>
  <si>
    <t>15:26:35 on 2019.02.09</t>
  </si>
  <si>
    <t>30</t>
  </si>
  <si>
    <t>233</t>
  </si>
  <si>
    <t>05:54:24</t>
  </si>
  <si>
    <t>8/3k4/1Kp3Q1/3p4/3P4/8/8/2q5 w - - 14 234</t>
  </si>
  <si>
    <t>19:45:14 on 2019.02.09</t>
  </si>
  <si>
    <t>31</t>
  </si>
  <si>
    <t>109</t>
  </si>
  <si>
    <t>04:38:04</t>
  </si>
  <si>
    <t>Caro-Kann, advance variation</t>
  </si>
  <si>
    <t>bR6/P7/kn6/8/5K2/8/8/8 w - - 0 110</t>
  </si>
  <si>
    <t>01:40:54 on 2019.02.10</t>
  </si>
  <si>
    <t>32</t>
  </si>
  <si>
    <t>71</t>
  </si>
  <si>
    <t>04:14:59</t>
  </si>
  <si>
    <t>8/4k3/8/R7/P1P1K3/r7/8/8 b - - 0 71</t>
  </si>
  <si>
    <t>06:20:14 on 2019.02.10</t>
  </si>
  <si>
    <t>33</t>
  </si>
  <si>
    <t>66</t>
  </si>
  <si>
    <t>04:09:04</t>
  </si>
  <si>
    <t>5R2/2P5/2r5/8/1K6/1P6/P4kp1/8 b - - 10 66</t>
  </si>
  <si>
    <t>10:36:28 on 2019.02.10</t>
  </si>
  <si>
    <t>34</t>
  </si>
  <si>
    <t>04:13:22</t>
  </si>
  <si>
    <t>8/4npk1/3p2p1/2pP2P1/p4P1r/Pp3R2/1P3R2/2K5 w - - 12 71</t>
  </si>
  <si>
    <t>14:46:49 on 2019.02.10</t>
  </si>
  <si>
    <t>35</t>
  </si>
  <si>
    <t>135</t>
  </si>
  <si>
    <t>04:58:37</t>
  </si>
  <si>
    <t>French, Paulsen variation</t>
  </si>
  <si>
    <t>C10</t>
  </si>
  <si>
    <t>8/8/3k4/3P4/2p1K3/2n1N3/8/8 w - - 0 136</t>
  </si>
  <si>
    <t>19:01:26 on 2019.02.10</t>
  </si>
  <si>
    <t>36</t>
  </si>
  <si>
    <t>103</t>
  </si>
  <si>
    <t>04:45:19</t>
  </si>
  <si>
    <t>8/8/2k5/1R6/1pP5/8/5K2/6r1 b - - 0 103</t>
  </si>
  <si>
    <t>00:01:18 on 2019.02.11</t>
  </si>
  <si>
    <t>37</t>
  </si>
  <si>
    <t>04:56:17</t>
  </si>
  <si>
    <t>5R2/8/1pk5/3r4/8/K1P2Q2/8/1q6 b - - 72 121</t>
  </si>
  <si>
    <t>04:47:52 on 2019.02.11</t>
  </si>
  <si>
    <t>38</t>
  </si>
  <si>
    <t>04:55:42</t>
  </si>
  <si>
    <t>b7/8/PbN5/1P1B4/3p4/3K4/5k1p/8 b - - 97 121</t>
  </si>
  <si>
    <t>09:45:25 on 2019.02.11</t>
  </si>
  <si>
    <t>39</t>
  </si>
  <si>
    <t>-0.10</t>
  </si>
  <si>
    <t>171</t>
  </si>
  <si>
    <t>05:23:17</t>
  </si>
  <si>
    <t>KGA, bishop's gambit, Maurian defence</t>
  </si>
  <si>
    <t>8/6p1/3b2Bk/7P/8/p7/K7/8 w - - 89 172</t>
  </si>
  <si>
    <t>14:42:22 on 2019.02.11</t>
  </si>
  <si>
    <t>40</t>
  </si>
  <si>
    <t>69</t>
  </si>
  <si>
    <t>04:16:54</t>
  </si>
  <si>
    <t>7k/8/8/3B2P1/1K6/p7/8/3r4 w - - 0 70</t>
  </si>
  <si>
    <t>20:06:54 on 2019.02.11</t>
  </si>
  <si>
    <t>41</t>
  </si>
  <si>
    <t>175</t>
  </si>
  <si>
    <t>05:24:06</t>
  </si>
  <si>
    <t>QGD, Chigorin defence</t>
  </si>
  <si>
    <t>D07</t>
  </si>
  <si>
    <t>6n1/6P1/6k1/N7/3K4/1P6/8/8 b - - 0 175</t>
  </si>
  <si>
    <t>00:25:04 on 2019.02.12</t>
  </si>
  <si>
    <t>42</t>
  </si>
  <si>
    <t>03:57:04</t>
  </si>
  <si>
    <t>8/R4p1p/2p5/6P1/2k1N3/3rKN2/p6P/1b6 w - - 23 57</t>
  </si>
  <si>
    <t>05:50:26 on 2019.02.12</t>
  </si>
  <si>
    <t>94</t>
  </si>
  <si>
    <t>04:40:58</t>
  </si>
  <si>
    <t>Sicilian, Velimirovic attack</t>
  </si>
  <si>
    <t>1q6/8/2K2k2/2P5/1P4p1/1Q6/8/8 b - - 32 94</t>
  </si>
  <si>
    <t>09:48:45 on 2019.02.12</t>
  </si>
  <si>
    <t>53</t>
  </si>
  <si>
    <t>03:27:54</t>
  </si>
  <si>
    <t>8/7p/p7/4Bp2/1Pk2K1P/2P5/8/3b4 b - - 10 53</t>
  </si>
  <si>
    <t>14:30:59 on 2019.02.12</t>
  </si>
  <si>
    <t>45</t>
  </si>
  <si>
    <t>128</t>
  </si>
  <si>
    <t>04:58:16</t>
  </si>
  <si>
    <t>8/8/n7/3R4/8/1K1Bk3/8/r7 w - - 0 129</t>
  </si>
  <si>
    <t>18:00:09 on 2019.02.12</t>
  </si>
  <si>
    <t>46</t>
  </si>
  <si>
    <t>173</t>
  </si>
  <si>
    <t>05:13:46</t>
  </si>
  <si>
    <t>8/8/4N3/4P3/1k6/p3b3/2K5/8 b - - 0 173</t>
  </si>
  <si>
    <t>22:59:41 on 2019.02.12</t>
  </si>
  <si>
    <t>47</t>
  </si>
  <si>
    <t>152</t>
  </si>
  <si>
    <t>05:12:07</t>
  </si>
  <si>
    <t>r6b/2K5/P7/3k4/7R/8/8/8 w - - 0 153</t>
  </si>
  <si>
    <t>04:14:43 on 2019.02.13</t>
  </si>
  <si>
    <t>48</t>
  </si>
  <si>
    <t>129</t>
  </si>
  <si>
    <t>04:58:13</t>
  </si>
  <si>
    <t>3k4/3P4/3P4/1n6/5K2/8/1p6/1B6 b - - 10 129</t>
  </si>
  <si>
    <t>09:28:05 on 2019.02.13</t>
  </si>
  <si>
    <t>46.11</t>
  </si>
  <si>
    <t>153.08</t>
  </si>
  <si>
    <t>04:32:42</t>
  </si>
  <si>
    <t>4n3/6k1/6P1/8/P1R2P2/7r/1KB5/8 w - - 3 77</t>
  </si>
  <si>
    <t>14:27:34 on 2019.02.13</t>
  </si>
  <si>
    <t>50</t>
  </si>
  <si>
    <t>02:56:25</t>
  </si>
  <si>
    <t>8/6k1/8/2p5/6n1/2P5/1NK5/8 w - - 0 43</t>
  </si>
  <si>
    <t>19:01:31 on 2019.02.13</t>
  </si>
  <si>
    <t>102</t>
  </si>
  <si>
    <t>04:42:59</t>
  </si>
  <si>
    <t>8/8/4r2k/8/6p1/6K1/R5P1/8 w - - 0 103</t>
  </si>
  <si>
    <t>21:59:11 on 2019.02.13</t>
  </si>
  <si>
    <t>75</t>
  </si>
  <si>
    <t>04:23:42</t>
  </si>
  <si>
    <t>8/4n3/2p1k3/4N3/8/8/6n1/7K w - - 0 76</t>
  </si>
  <si>
    <t>02:43:26 on 2019.02.14</t>
  </si>
  <si>
    <t>35.82</t>
  </si>
  <si>
    <t>11.73</t>
  </si>
  <si>
    <t>111</t>
  </si>
  <si>
    <t>04:51:32</t>
  </si>
  <si>
    <t>8/5k2/2K1R1p1/3P2b1/8/4RP2/8/1r6 w - - 12 112</t>
  </si>
  <si>
    <t>07:08:24 on 2019.02.14</t>
  </si>
  <si>
    <t>74</t>
  </si>
  <si>
    <t>04:25:30</t>
  </si>
  <si>
    <t>8/4R3/8/r7/P2P2K1/3k4/8/8 b - - 0 74</t>
  </si>
  <si>
    <t>12:01:11 on 2019.02.14</t>
  </si>
  <si>
    <t>264</t>
  </si>
  <si>
    <t>06:04:06</t>
  </si>
  <si>
    <t>4K3/4B2k/5P2/3p4/3r4/8/8/8 w - - 0 265</t>
  </si>
  <si>
    <t>16:27:57 on 2019.02.14</t>
  </si>
  <si>
    <t>137</t>
  </si>
  <si>
    <t>05:04:50</t>
  </si>
  <si>
    <t>7B/3n3p/3p1p1P/k1pPp1p1/2P1P1P1/1KP2P2/8/8 w - - 28 138</t>
  </si>
  <si>
    <t>22:33:19 on 2019.02.14</t>
  </si>
  <si>
    <t>57</t>
  </si>
  <si>
    <t>140</t>
  </si>
  <si>
    <t>05:04:44</t>
  </si>
  <si>
    <t>King's Indian, Kramer system</t>
  </si>
  <si>
    <t>3R4/3P1k2/3r4/8/8/6P1/8/4K3 b - - 0 140</t>
  </si>
  <si>
    <t>03:39:24 on 2019.02.15</t>
  </si>
  <si>
    <t>58</t>
  </si>
  <si>
    <t>32.41</t>
  </si>
  <si>
    <t>72</t>
  </si>
  <si>
    <t>04:09:14</t>
  </si>
  <si>
    <t>8/8/3p2p1/2p1p3/p5Q1/P3k3/KP2q3/4Q3 w - - 9 73</t>
  </si>
  <si>
    <t>08:45:24 on 2019.02.15</t>
  </si>
  <si>
    <t>01:20:51</t>
  </si>
  <si>
    <t>Sicilian, dragon, Yugoslav attack, 9...Bd7</t>
  </si>
  <si>
    <t>B77</t>
  </si>
  <si>
    <t>8/p3ppk1/1r1p1np1/r4P2/1qp1P2P/2N1Q3/PPP5/1K4RR w - - 10 32</t>
  </si>
  <si>
    <t>12:55:54 on 2019.02.15</t>
  </si>
  <si>
    <t>60</t>
  </si>
  <si>
    <t>02:30:48</t>
  </si>
  <si>
    <t>8/3Q4/5k2/2r1p3/p3Pq2/5P2/PPp5/K1R5 w - - 13 42</t>
  </si>
  <si>
    <t>14:18:01 on 2019.02.15</t>
  </si>
  <si>
    <t>04:03:39</t>
  </si>
  <si>
    <t>6k1/6R1/5P2/1P3K2/2r5/2p5/8/8 b - - 10 61</t>
  </si>
  <si>
    <t>16:50:04 on 2019.02.15</t>
  </si>
  <si>
    <t>62</t>
  </si>
  <si>
    <t>77</t>
  </si>
  <si>
    <t>04:25:05</t>
  </si>
  <si>
    <t>8/6r1/8/4k3/1p6/1Kp5/5R2/8 w - - 0 78</t>
  </si>
  <si>
    <t>20:54:59 on 2019.02.15</t>
  </si>
  <si>
    <t>63</t>
  </si>
  <si>
    <t>19.59</t>
  </si>
  <si>
    <t>10.71</t>
  </si>
  <si>
    <t>03:34:26</t>
  </si>
  <si>
    <t>French, MacCutcheon, Janowski variation</t>
  </si>
  <si>
    <t>3r1R1r/6p1/2k1b1Pp/1p6/pBpP4/4K3/8/R4R2 w - - 1 42</t>
  </si>
  <si>
    <t>01:21:19 on 2019.02.16</t>
  </si>
  <si>
    <t>64</t>
  </si>
  <si>
    <t>107</t>
  </si>
  <si>
    <t>04:43:59</t>
  </si>
  <si>
    <t>8/5r2/p1p5/P1krRnBp/3p3P/3K2P1/8/4R3 w - - 10 108</t>
  </si>
  <si>
    <t>04:57:00 on 2019.02.16</t>
  </si>
  <si>
    <t>143</t>
  </si>
  <si>
    <t>04:59:18</t>
  </si>
  <si>
    <t>2K5/8/2kb4/1Np5/2P5/8/8/8 w - - 0 144</t>
  </si>
  <si>
    <t>09:42:14 on 2019.02.16</t>
  </si>
  <si>
    <t>23.33</t>
  </si>
  <si>
    <t>04:17:53</t>
  </si>
  <si>
    <t>7k/p4R1B/3pP3/6K1/5P1P/1P6/P4q2/8 w - - 3 68</t>
  </si>
  <si>
    <t>04:20:42 on 2019.02.17</t>
  </si>
  <si>
    <t>84</t>
  </si>
  <si>
    <t>04:38:59</t>
  </si>
  <si>
    <t>KGA, Fischer defence</t>
  </si>
  <si>
    <t>8/8/1KP1k3/1P4R1/8/8/1r2b3/8 w - - 31 85</t>
  </si>
  <si>
    <t>08:39:51 on 2019.02.17</t>
  </si>
  <si>
    <t>03:51:34</t>
  </si>
  <si>
    <t>3k4/3P4/4r3/2p5/8/7K/3R4/8 b - - 0 61</t>
  </si>
  <si>
    <t>13:20:05 on 2019.02.17</t>
  </si>
  <si>
    <t>03:38:10</t>
  </si>
  <si>
    <t>Bird, From gambit</t>
  </si>
  <si>
    <t>1k1n4/1p6/4p3/2p5/p6q/Q2PPB2/2P3R1/6K1 b - - 10 49</t>
  </si>
  <si>
    <t>17:12:55 on 2019.02.17</t>
  </si>
  <si>
    <t>119</t>
  </si>
  <si>
    <t>04:56:20</t>
  </si>
  <si>
    <t>8/6pk/5pb1/3Q3p/7P/6PK/3R4/2q5 b - - 95 119</t>
  </si>
  <si>
    <t>20:52:20 on 2019.02.17</t>
  </si>
  <si>
    <t>04:29:03</t>
  </si>
  <si>
    <t>1r4r1/6P1/4p3/k3PpQ1/p1pNqP2/P1P5/1P4RK/8 w - - 25 72</t>
  </si>
  <si>
    <t>01:49:56 on 2019.02.18</t>
  </si>
  <si>
    <t>92</t>
  </si>
  <si>
    <t>04:21:55</t>
  </si>
  <si>
    <t>8/P1n5/2P1k1p1/6P1/4K3/8/8/8 b - - 38 92</t>
  </si>
  <si>
    <t>06:20:14 on 2019.02.18</t>
  </si>
  <si>
    <t>73</t>
  </si>
  <si>
    <t>86</t>
  </si>
  <si>
    <t>04:39:18</t>
  </si>
  <si>
    <t>2Q5/7K/P1pk4/2p3q1/8/2P5/8/8 b - - 22 86</t>
  </si>
  <si>
    <t>10:43:25 on 2019.02.18</t>
  </si>
  <si>
    <t>133</t>
  </si>
  <si>
    <t>05:03:30</t>
  </si>
  <si>
    <t>8/1rr1pk2/b2p2p1/2pP1pBp/Pn5P/1P2R1P1/3R1PBK/8 w - - 100 134</t>
  </si>
  <si>
    <t>15:23:58 on 2019.02.18</t>
  </si>
  <si>
    <t>159</t>
  </si>
  <si>
    <t>05:13:49</t>
  </si>
  <si>
    <t>Ruy Lopez, closed, Smyslov defence</t>
  </si>
  <si>
    <t>C93</t>
  </si>
  <si>
    <t>8/8/1P1k4/2n5/8/8/2K1p3/4B3 w - - 0 160</t>
  </si>
  <si>
    <t>20:28:43 on 2019.02.18</t>
  </si>
  <si>
    <t>03:47:27</t>
  </si>
  <si>
    <t>8/R2rrq1k/1Q4pp/3P1n2/2P1p3/R6P/8/6BK w - - 11 57</t>
  </si>
  <si>
    <t>01:43:48 on 2019.02.19</t>
  </si>
  <si>
    <t>117</t>
  </si>
  <si>
    <t>04:52:03</t>
  </si>
  <si>
    <t>Benoni, classical, 9...Re8, 10.Nd2</t>
  </si>
  <si>
    <t>A77</t>
  </si>
  <si>
    <t>4k3/R7/Pp1p4/3n4/8/7Q/1P1q3K/8 w - - 60 118</t>
  </si>
  <si>
    <t>05:32:31 on 2019.02.19</t>
  </si>
  <si>
    <t>78</t>
  </si>
  <si>
    <t>149</t>
  </si>
  <si>
    <t>05:06:04</t>
  </si>
  <si>
    <t>4n3/4k3/3p1p2/3Pn1p1/1q2P1P1/5NP1/4Q1K1/3B4 w - - 43 150</t>
  </si>
  <si>
    <t>10:25:49 on 2019.02.19</t>
  </si>
  <si>
    <t>191</t>
  </si>
  <si>
    <t>05:29:23</t>
  </si>
  <si>
    <t>2q5/1k6/1p4p1/pPr1p1Pp/P1bpPp1P/Q4P2/2R3K1/2R5 b - - 99 191</t>
  </si>
  <si>
    <t>15:33:08 on 2019.02.19</t>
  </si>
  <si>
    <t>80</t>
  </si>
  <si>
    <t>21.25</t>
  </si>
  <si>
    <t>03:50:18</t>
  </si>
  <si>
    <t>4nk2/q5b1/4Q3/1p1QP1Pp/p4P1P/1P1B4/P1r3K1/8 w - - 5 56</t>
  </si>
  <si>
    <t>21:03:46 on 2019.02.19</t>
  </si>
  <si>
    <t>270</t>
  </si>
  <si>
    <t>06:09:29</t>
  </si>
  <si>
    <t>5K2/5P2/8/8/Q4rq1/8/4k3/8 w - - 0 271</t>
  </si>
  <si>
    <t>00:55:20 on 2019.02.20</t>
  </si>
  <si>
    <t>82</t>
  </si>
  <si>
    <t>150</t>
  </si>
  <si>
    <t>05:08:15</t>
  </si>
  <si>
    <t>8/6p1/7n/5n1P/8/6k1/8/R5K1 w - - 95 151</t>
  </si>
  <si>
    <t>07:06:05 on 2019.02.20</t>
  </si>
  <si>
    <t>04:40:55</t>
  </si>
  <si>
    <t>8/7p/6pP/B2k1pP1/p4K2/3bP3/1P6/8 b - - 17 95</t>
  </si>
  <si>
    <t>12:15:35 on 2019.02.20</t>
  </si>
  <si>
    <t>03:42:27</t>
  </si>
  <si>
    <t>8/5Bp1/8/5K2/1k6/3Pb3/8/8 w - - 0 53</t>
  </si>
  <si>
    <t>16:57:46 on 2019.02.20</t>
  </si>
  <si>
    <t>85</t>
  </si>
  <si>
    <t>-24.31</t>
  </si>
  <si>
    <t>-M11</t>
  </si>
  <si>
    <t>04:02:46</t>
  </si>
  <si>
    <t>King's Indian, Saemisch, orthodox, Bronstein variation</t>
  </si>
  <si>
    <t>8/P7/6p1/2p5/3n1k2/3b1p2/7b/4K3 b - - 3 64</t>
  </si>
  <si>
    <t>20:41:28 on 2019.02.20</t>
  </si>
  <si>
    <t>362</t>
  </si>
  <si>
    <t>06:53:18</t>
  </si>
  <si>
    <t>8/2p1r1k1/2Kp1p2/3Pb3/4P3/8/8/Q7 b - - 100 362</t>
  </si>
  <si>
    <t>00:45:30 on 2019.02.21</t>
  </si>
  <si>
    <t>114</t>
  </si>
  <si>
    <t>04:49:58</t>
  </si>
  <si>
    <t>2k5/2P4R/5P2/8/8/8/7K/5r2 b - - 0 114</t>
  </si>
  <si>
    <t>07:40:03 on 2019.02.21</t>
  </si>
  <si>
    <t>88</t>
  </si>
  <si>
    <t>189</t>
  </si>
  <si>
    <t>05:31:33</t>
  </si>
  <si>
    <t>1q3n2/rpbr3k/2p1p1p1/2P2pPp/P1BP1P2/4B3/1R6/1R1Q1K2 w - - 100 190</t>
  </si>
  <si>
    <t>12:31:17 on 2019.02.21</t>
  </si>
  <si>
    <t>89</t>
  </si>
  <si>
    <t>04:49:51</t>
  </si>
  <si>
    <t>8/3Q4/4Pkpp/2pp1p2/5P2/4q2P/7N/6K1 w - - 21 104</t>
  </si>
  <si>
    <t>18:04:05 on 2019.02.21</t>
  </si>
  <si>
    <t>90</t>
  </si>
  <si>
    <t>04:36:08</t>
  </si>
  <si>
    <t>2b5/4r2p/1kp3p1/prNp1pP1/3P1P2/R3P1P1/2K5/R7 w - - 100 86</t>
  </si>
  <si>
    <t>22:55:12 on 2019.02.21</t>
  </si>
  <si>
    <t>91</t>
  </si>
  <si>
    <t>French, Winawer, advance, poisoned pawn, Konstantinopolsky variation</t>
  </si>
  <si>
    <t>C19</t>
  </si>
  <si>
    <t>k7/1p6/p4Q2/7P/4q2K/P1P4B/5R2/6r1 w - - 21 49</t>
  </si>
  <si>
    <t>03:32:35 on 2019.02.22</t>
  </si>
  <si>
    <t>04:23:00</t>
  </si>
  <si>
    <t>8/p7/P3r3/1k6/8/3K4/4R3/8 b - - 0 66</t>
  </si>
  <si>
    <t>06:44:02 on 2019.02.22</t>
  </si>
  <si>
    <t>93</t>
  </si>
  <si>
    <t>122</t>
  </si>
  <si>
    <t>04:55:47</t>
  </si>
  <si>
    <t>English, symmetrical, three knights system</t>
  </si>
  <si>
    <t>1R5r/8/8/2N3K1/5r2/8/2k5/8 w - - 0 123</t>
  </si>
  <si>
    <t>11:08:18 on 2019.02.22</t>
  </si>
  <si>
    <t>02:18:49</t>
  </si>
  <si>
    <t>8/p2bkn2/1p6/2b1P3/1pqpQ3/5R2/P4PP1/4R1K1 b - - 10 36</t>
  </si>
  <si>
    <t>16:05:21 on 2019.02.22</t>
  </si>
  <si>
    <t>04:34:46</t>
  </si>
  <si>
    <t>8/1P6/8/pKPk4/8/6r1/8/8 w - - 0 83</t>
  </si>
  <si>
    <t>18:25:26 on 2019.02.22</t>
  </si>
  <si>
    <t>96</t>
  </si>
  <si>
    <t>124</t>
  </si>
  <si>
    <t>04:53:17</t>
  </si>
  <si>
    <t>8/8/8/N1k3K1/r7/6Bp/8/8 b - - 0 124</t>
  </si>
  <si>
    <t>23:01:30 on 2019.02.22</t>
  </si>
  <si>
    <t>97</t>
  </si>
  <si>
    <t>04:43:09</t>
  </si>
  <si>
    <t>8/3p4/8/3p3k/3P1Q2/5PK1/8/7q b - - 57 92</t>
  </si>
  <si>
    <t>03:56:03 on 2019.02.23</t>
  </si>
  <si>
    <t>98</t>
  </si>
  <si>
    <t>04:22:13</t>
  </si>
  <si>
    <t>8/8/8/1r6/8/2K3k1/1R5p/7B b - - 0 77</t>
  </si>
  <si>
    <t>08:40:27 on 2019.02.23</t>
  </si>
  <si>
    <t>99</t>
  </si>
  <si>
    <t>04:40:14</t>
  </si>
  <si>
    <t>Sicilian, Najdorf, 7...Be7 main line</t>
  </si>
  <si>
    <t>B99</t>
  </si>
  <si>
    <t>2K5/1n4k1/8/3B4/4N3/6b1/8/8 w - - 0 96</t>
  </si>
  <si>
    <t>13:03:56 on 2019.02.23</t>
  </si>
  <si>
    <t>100</t>
  </si>
  <si>
    <t>03:11:54</t>
  </si>
  <si>
    <t>q1r5/6pk/2N2b1p/3PpP2/7P/r1PQ</t>
  </si>
  <si>
    <t>Nimzo-Indian, classical, Pirc var.</t>
  </si>
  <si>
    <t>Budapest, Rubinstein var.</t>
  </si>
  <si>
    <t>Ruy Lopez, closed, Ragozin-Petrosian (`Keres') var.</t>
  </si>
  <si>
    <t>Caro-Kann, advance var.</t>
  </si>
  <si>
    <t>French, Paulsen var.</t>
  </si>
  <si>
    <t>French, MacCutcheon, Janowski var.</t>
  </si>
  <si>
    <t>Queen's Indian, Nimzovich var. (exaggerated fianchetto)</t>
  </si>
  <si>
    <t>King's Indian, Saemisch, orthodox, Bronstein var.</t>
  </si>
  <si>
    <t>Scandinavian, Pytel-Wade var.</t>
  </si>
  <si>
    <t>Dutch, 2.Bg5 var.</t>
  </si>
  <si>
    <t>French, Winawer, advance, poisoned pawn, Konstantinopolsky var.</t>
  </si>
  <si>
    <t>Final Fen</t>
  </si>
  <si>
    <t>F. eval.</t>
  </si>
  <si>
    <t>F. eval</t>
  </si>
  <si>
    <t>Winner</t>
  </si>
  <si>
    <t>Lc0 wins …</t>
  </si>
  <si>
    <t>Stockfish wins …</t>
  </si>
  <si>
    <t>secs. of play</t>
  </si>
  <si>
    <t>budget, s.</t>
  </si>
  <si>
    <t>ply …</t>
  </si>
  <si>
    <t>18:45:28 on 2019.02.23</t>
  </si>
  <si>
    <t>Start time: UTC-1</t>
  </si>
  <si>
    <t>g21-22</t>
  </si>
  <si>
    <t>+10=81-9</t>
  </si>
  <si>
    <t>+9=81-10</t>
  </si>
  <si>
    <t>1-0/0-1</t>
  </si>
  <si>
    <t>+13</t>
  </si>
  <si>
    <r>
      <t>7</t>
    </r>
    <r>
      <rPr>
        <sz val="9"/>
        <color theme="1"/>
        <rFont val="Times New Roman"/>
        <family val="1"/>
      </rPr>
      <t xml:space="preserve">, 10, 16, 20, </t>
    </r>
    <r>
      <rPr>
        <u/>
        <sz val="9"/>
        <color theme="1"/>
        <rFont val="Times New Roman"/>
        <family val="1"/>
      </rPr>
      <t>21</t>
    </r>
    <r>
      <rPr>
        <sz val="9"/>
        <color theme="1"/>
        <rFont val="Times New Roman"/>
        <family val="1"/>
      </rPr>
      <t xml:space="preserve">, 22, 58, 66, 80, </t>
    </r>
    <r>
      <rPr>
        <u/>
        <sz val="9"/>
        <color theme="1"/>
        <rFont val="Times New Roman"/>
        <family val="1"/>
      </rPr>
      <t>85</t>
    </r>
  </si>
  <si>
    <t>Leela</t>
  </si>
  <si>
    <t>Round …</t>
  </si>
  <si>
    <t>Komodo MCTS</t>
  </si>
  <si>
    <t>Komodo MCTS 2180.00</t>
  </si>
  <si>
    <t>Komodo MCTS 2210.00</t>
  </si>
  <si>
    <t>Komodo MCTS 2217.00</t>
  </si>
  <si>
    <t>Komodo MCTS 2221.00</t>
  </si>
  <si>
    <t>Komodo MCTS 2227.00</t>
  </si>
  <si>
    <t>Clock-time used (h)</t>
  </si>
  <si>
    <t>C-time not used (h)</t>
  </si>
  <si>
    <t>ET</t>
  </si>
  <si>
    <t>TCEC_14: Index to worksheets</t>
  </si>
  <si>
    <t>This index</t>
  </si>
  <si>
    <t>The TCEC14 Engines</t>
  </si>
  <si>
    <t>D4, D3, D2, D1, DP and Superfinal x-tables</t>
  </si>
  <si>
    <t>Accumulating score</t>
  </si>
  <si>
    <t>TCEC14 Division 4 results</t>
  </si>
  <si>
    <t>TCEC14 Division 3 results</t>
  </si>
  <si>
    <t>TCEC14 Division 2 results</t>
  </si>
  <si>
    <t>TCEC14 Division 1 results</t>
  </si>
  <si>
    <t>TCEC14 Superfinal results</t>
  </si>
  <si>
    <t>TCEC14 Shortest-Longest games</t>
  </si>
  <si>
    <t>TCEC14 Generic statistics</t>
  </si>
  <si>
    <t>TCEC_14: Division 4, 3, 2, 1, P and Superfinal x-tables</t>
  </si>
  <si>
    <t>TCEC14 Superfinal Results</t>
  </si>
  <si>
    <t>TCEC 14: Generic Divisional Statistics</t>
  </si>
  <si>
    <t>TCEC14: 'Quartet' Rapid (supplementary) event</t>
  </si>
  <si>
    <t>TCEC14 Season: 'Quartet' Rapid - supplementary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</si>
</sst>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0"/>
    <numFmt numFmtId="165" formatCode="0.0"/>
    <numFmt numFmtId="166" formatCode="0.000"/>
    <numFmt numFmtId="167" formatCode="00.0"/>
    <numFmt numFmtId="168" formatCode="00.00"/>
    <numFmt numFmtId="169" formatCode="0.0%"/>
    <numFmt numFmtId="170" formatCode="0.0000"/>
    <numFmt numFmtId="171" formatCode="\+0;\-0;0"/>
    <numFmt numFmtId="172" formatCode="\+0;[Red]\-0;0"/>
  </numFmts>
  <fonts count="2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Symbol"/>
      <family val="1"/>
      <charset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8.5"/>
      <color theme="1"/>
      <name val="Calibri"/>
      <family val="2"/>
    </font>
    <font>
      <sz val="8.5"/>
      <color rgb="FF000000"/>
      <name val="Times New Roman"/>
      <family val="1"/>
    </font>
    <font>
      <b/>
      <sz val="8.5"/>
      <color theme="1"/>
      <name val="Symbol"/>
      <family val="1"/>
      <charset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Calibri"/>
      <family val="2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sz val="7"/>
      <color theme="1"/>
      <name val="Times New Roman"/>
      <family val="1"/>
    </font>
    <font>
      <sz val="9"/>
      <color theme="0"/>
      <name val="Times New Roman"/>
      <family val="1"/>
    </font>
    <font>
      <u/>
      <sz val="9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000000"/>
      <name val="Arial Unicode MS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4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1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42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7" fillId="0" borderId="0" xfId="0" applyNumberFormat="1" applyFont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49" fontId="6" fillId="0" borderId="0" xfId="0" applyNumberFormat="1" applyFont="1"/>
    <xf numFmtId="0" fontId="15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17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4" fillId="0" borderId="22" xfId="0" applyFont="1" applyBorder="1"/>
    <xf numFmtId="0" fontId="4" fillId="0" borderId="23" xfId="0" applyFont="1" applyBorder="1"/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12" xfId="0" applyFont="1" applyBorder="1"/>
    <xf numFmtId="0" fontId="0" fillId="0" borderId="0" xfId="0" quotePrefix="1" applyAlignment="1">
      <alignment horizontal="center"/>
    </xf>
    <xf numFmtId="49" fontId="0" fillId="0" borderId="0" xfId="0" quotePrefix="1" applyNumberForma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Border="1"/>
    <xf numFmtId="0" fontId="4" fillId="0" borderId="7" xfId="0" applyFont="1" applyBorder="1"/>
    <xf numFmtId="0" fontId="4" fillId="0" borderId="2" xfId="0" applyFont="1" applyBorder="1" applyAlignment="1">
      <alignment horizontal="center" vertical="center" textRotation="90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vertical="center" textRotation="90"/>
    </xf>
    <xf numFmtId="2" fontId="4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4" fillId="0" borderId="2" xfId="0" quotePrefix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10" fontId="3" fillId="0" borderId="10" xfId="0" applyNumberFormat="1" applyFont="1" applyBorder="1" applyAlignment="1">
      <alignment horizontal="left" vertical="center"/>
    </xf>
    <xf numFmtId="1" fontId="4" fillId="0" borderId="7" xfId="0" quotePrefix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6" fontId="4" fillId="0" borderId="42" xfId="0" quotePrefix="1" applyNumberFormat="1" applyFont="1" applyBorder="1" applyAlignment="1">
      <alignment horizontal="center"/>
    </xf>
    <xf numFmtId="16" fontId="4" fillId="0" borderId="2" xfId="0" quotePrefix="1" applyNumberFormat="1" applyFont="1" applyBorder="1" applyAlignment="1">
      <alignment horizontal="center"/>
    </xf>
    <xf numFmtId="0" fontId="4" fillId="0" borderId="41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17" fontId="4" fillId="0" borderId="3" xfId="0" quotePrefix="1" applyNumberFormat="1" applyFont="1" applyBorder="1" applyAlignment="1">
      <alignment horizontal="center"/>
    </xf>
    <xf numFmtId="0" fontId="4" fillId="0" borderId="33" xfId="0" quotePrefix="1" applyFont="1" applyBorder="1" applyAlignment="1">
      <alignment horizontal="center"/>
    </xf>
    <xf numFmtId="0" fontId="14" fillId="0" borderId="0" xfId="0" applyFont="1" applyAlignment="1">
      <alignment horizontal="left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3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/>
    </xf>
    <xf numFmtId="0" fontId="20" fillId="0" borderId="0" xfId="0" applyFont="1"/>
    <xf numFmtId="0" fontId="19" fillId="0" borderId="0" xfId="0" applyFont="1" applyAlignment="1">
      <alignment horizontal="left" vertical="center"/>
    </xf>
    <xf numFmtId="0" fontId="8" fillId="0" borderId="11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7" fontId="4" fillId="0" borderId="2" xfId="0" applyNumberFormat="1" applyFont="1" applyBorder="1" applyAlignment="1">
      <alignment horizontal="center" vertical="center"/>
    </xf>
    <xf numFmtId="167" fontId="4" fillId="0" borderId="7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168" fontId="4" fillId="0" borderId="2" xfId="0" applyNumberFormat="1" applyFont="1" applyBorder="1" applyAlignment="1">
      <alignment horizontal="center" vertical="center"/>
    </xf>
    <xf numFmtId="168" fontId="4" fillId="0" borderId="7" xfId="0" applyNumberFormat="1" applyFont="1" applyBorder="1" applyAlignment="1">
      <alignment horizontal="center" vertical="center"/>
    </xf>
    <xf numFmtId="168" fontId="3" fillId="0" borderId="10" xfId="0" applyNumberFormat="1" applyFont="1" applyBorder="1" applyAlignment="1">
      <alignment horizontal="center" vertical="center"/>
    </xf>
    <xf numFmtId="168" fontId="4" fillId="0" borderId="3" xfId="0" applyNumberFormat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164" fontId="4" fillId="0" borderId="22" xfId="0" applyNumberFormat="1" applyFont="1" applyBorder="1" applyAlignment="1">
      <alignment horizontal="left" vertical="center"/>
    </xf>
    <xf numFmtId="49" fontId="4" fillId="0" borderId="22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2" fontId="0" fillId="0" borderId="0" xfId="0" quotePrefix="1" applyNumberForma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7" fillId="0" borderId="0" xfId="0" applyNumberFormat="1" applyFont="1" applyAlignment="1">
      <alignment horizontal="center"/>
    </xf>
    <xf numFmtId="0" fontId="16" fillId="0" borderId="0" xfId="0" applyFont="1"/>
    <xf numFmtId="164" fontId="16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3" fontId="1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3" fontId="0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/>
    <xf numFmtId="49" fontId="16" fillId="0" borderId="0" xfId="0" applyNumberFormat="1" applyFont="1"/>
    <xf numFmtId="49" fontId="7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4" fillId="0" borderId="22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5" fontId="21" fillId="0" borderId="7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left" vertical="center"/>
    </xf>
    <xf numFmtId="49" fontId="18" fillId="0" borderId="7" xfId="0" applyNumberFormat="1" applyFont="1" applyBorder="1" applyAlignment="1">
      <alignment horizontal="center" vertical="center"/>
    </xf>
    <xf numFmtId="165" fontId="4" fillId="0" borderId="7" xfId="0" quotePrefix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65" fontId="22" fillId="0" borderId="7" xfId="0" applyNumberFormat="1" applyFont="1" applyBorder="1" applyAlignment="1">
      <alignment horizontal="center" vertical="center"/>
    </xf>
    <xf numFmtId="165" fontId="21" fillId="0" borderId="22" xfId="0" applyNumberFormat="1" applyFont="1" applyBorder="1" applyAlignment="1">
      <alignment horizontal="center" vertical="center"/>
    </xf>
    <xf numFmtId="165" fontId="22" fillId="0" borderId="3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9" fontId="21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72" fontId="7" fillId="0" borderId="0" xfId="0" applyNumberFormat="1" applyFont="1" applyAlignment="1">
      <alignment horizontal="center"/>
    </xf>
    <xf numFmtId="171" fontId="7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7" fillId="0" borderId="0" xfId="0" applyFont="1"/>
    <xf numFmtId="164" fontId="8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left" vertical="center" wrapText="1"/>
    </xf>
    <xf numFmtId="49" fontId="23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169" fontId="4" fillId="0" borderId="8" xfId="0" quotePrefix="1" applyNumberFormat="1" applyFont="1" applyBorder="1" applyAlignment="1">
      <alignment horizontal="center" vertical="center"/>
    </xf>
    <xf numFmtId="169" fontId="4" fillId="0" borderId="7" xfId="0" quotePrefix="1" applyNumberFormat="1" applyFont="1" applyBorder="1" applyAlignment="1">
      <alignment horizontal="center" vertical="center"/>
    </xf>
    <xf numFmtId="169" fontId="4" fillId="0" borderId="4" xfId="0" quotePrefix="1" applyNumberFormat="1" applyFont="1" applyBorder="1" applyAlignment="1">
      <alignment horizontal="center" vertical="center"/>
    </xf>
    <xf numFmtId="169" fontId="4" fillId="0" borderId="9" xfId="0" quotePrefix="1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170" fontId="7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38" xfId="0" applyFont="1" applyBorder="1" applyAlignment="1">
      <alignment horizontal="center" vertical="center" textRotation="90"/>
    </xf>
    <xf numFmtId="0" fontId="4" fillId="0" borderId="39" xfId="0" applyFont="1" applyBorder="1" applyAlignment="1">
      <alignment horizontal="center" vertical="center" textRotation="90"/>
    </xf>
    <xf numFmtId="0" fontId="4" fillId="0" borderId="40" xfId="0" applyFont="1" applyBorder="1" applyAlignment="1">
      <alignment horizontal="center" vertical="center" textRotation="90"/>
    </xf>
    <xf numFmtId="0" fontId="4" fillId="0" borderId="29" xfId="0" applyFont="1" applyBorder="1" applyAlignment="1">
      <alignment horizontal="center" vertical="center" textRotation="90"/>
    </xf>
    <xf numFmtId="0" fontId="16" fillId="0" borderId="12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2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 TCEC14 D4...P x-tables'!#REF!</c:f>
            </c:numRef>
          </c:xVal>
          <c:yVal>
            <c:numRef>
              <c:f>'4 TCEC14 D4...P x-tables'!#REF!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D2-459F-954B-D23B9FFC4E5E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'4 TCEC14 D4...P x-tables'!#REF!</c:f>
            </c:numRef>
          </c:xVal>
          <c:yVal>
            <c:numRef>
              <c:f>'4 TCEC14 D4...P x-tables'!#REF!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D2-459F-954B-D23B9FFC4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9697960"/>
        <c:axId val="309698616"/>
      </c:scatterChart>
      <c:valAx>
        <c:axId val="30969796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9698616"/>
        <c:crosses val="autoZero"/>
        <c:crossBetween val="midCat"/>
        <c:majorUnit val="10"/>
      </c:valAx>
      <c:valAx>
        <c:axId val="309698616"/>
        <c:scaling>
          <c:orientation val="minMax"/>
          <c:max val="3"/>
          <c:min val="-2"/>
        </c:scaling>
        <c:delete val="0"/>
        <c:axPos val="l"/>
        <c:majorGridlines>
          <c:spPr>
            <a:ln w="9525" cap="flat" cmpd="sng" algn="ctr">
              <a:gradFill flip="none" rotWithShape="1">
                <a:gsLst>
                  <a:gs pos="0">
                    <a:schemeClr val="bg1">
                      <a:lumMod val="8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16200000" scaled="1"/>
                <a:tileRect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9697960"/>
        <c:crosses val="autoZero"/>
        <c:crossBetween val="midCat"/>
        <c:majorUnit val="1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 TCEC14 D4...P x-tables'!#REF!</c:f>
            </c:numRef>
          </c:xVal>
          <c:yVal>
            <c:numRef>
              <c:f>'4 TCEC14 D4...P x-tables'!#REF!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B7-453F-ADA5-E667C5A7E6E7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'4 TCEC14 D4...P x-tables'!#REF!</c:f>
            </c:numRef>
          </c:xVal>
          <c:yVal>
            <c:numRef>
              <c:f>'4 TCEC14 D4...P x-tables'!#REF!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B7-453F-ADA5-E667C5A7E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089304"/>
        <c:axId val="243088648"/>
      </c:scatterChart>
      <c:valAx>
        <c:axId val="24308930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3088648"/>
        <c:crosses val="autoZero"/>
        <c:crossBetween val="midCat"/>
        <c:majorUnit val="10"/>
      </c:valAx>
      <c:valAx>
        <c:axId val="243088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3089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 TCEC14 D4...P x-tables'!#REF!</c:f>
            </c:numRef>
          </c:xVal>
          <c:yVal>
            <c:numRef>
              <c:f>'4 TCEC14 D4...P x-tables'!#REF!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0D-4C0D-849C-632C1944B62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3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'4 TCEC14 D4...P x-tables'!#REF!</c:f>
            </c:numRef>
          </c:xVal>
          <c:yVal>
            <c:numRef>
              <c:f>'4 TCEC14 D4...P x-tables'!#REF!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0D-4C0D-849C-632C1944B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445176"/>
        <c:axId val="235445832"/>
      </c:scatterChart>
      <c:valAx>
        <c:axId val="23544517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5445832"/>
        <c:crosses val="autoZero"/>
        <c:crossBetween val="midCat"/>
        <c:majorUnit val="10"/>
        <c:minorUnit val="10"/>
      </c:valAx>
      <c:valAx>
        <c:axId val="235445832"/>
        <c:scaling>
          <c:orientation val="minMax"/>
          <c:max val="130"/>
          <c:min val="5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54451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150528</xdr:colOff>
      <xdr:row>87</xdr:row>
      <xdr:rowOff>99670</xdr:rowOff>
    </xdr:from>
    <xdr:to>
      <xdr:col>41</xdr:col>
      <xdr:colOff>340179</xdr:colOff>
      <xdr:row>99</xdr:row>
      <xdr:rowOff>76540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116510</xdr:colOff>
      <xdr:row>100</xdr:row>
      <xdr:rowOff>17009</xdr:rowOff>
    </xdr:from>
    <xdr:to>
      <xdr:col>41</xdr:col>
      <xdr:colOff>331674</xdr:colOff>
      <xdr:row>112</xdr:row>
      <xdr:rowOff>10884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43</xdr:col>
      <xdr:colOff>0</xdr:colOff>
      <xdr:row>101</xdr:row>
      <xdr:rowOff>57150</xdr:rowOff>
    </xdr:from>
    <xdr:to>
      <xdr:col>45</xdr:col>
      <xdr:colOff>525576</xdr:colOff>
      <xdr:row>119</xdr:row>
      <xdr:rowOff>44904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rosstable 14.3" connectionId="3" xr16:uid="{00000000-0016-0000-0200-000000000000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sults 14.1 v2" connectionId="6" xr16:uid="{00000000-0016-0000-0A00-00000C000000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sults 14.1 v2_1" connectionId="7" xr16:uid="{00000000-0016-0000-0A00-00000B000000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sults 14.P" connectionId="12" xr16:uid="{00000000-0016-0000-0B00-00000D000000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ufi schedule" connectionId="13" xr16:uid="{00000000-0016-0000-0C00-00000E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rosstable 14.1" connectionId="1" xr16:uid="{00000000-0016-0000-0200-000004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rosstable 14.4" connectionId="4" xr16:uid="{00000000-0016-0000-0200-000003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rosstable 14.P" connectionId="5" xr16:uid="{00000000-0016-0000-0200-00000200000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rosstable 14.2_1" connectionId="2" xr16:uid="{00000000-0016-0000-0200-000001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sults 14.4" connectionId="11" xr16:uid="{00000000-0016-0000-0500-000006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sults 14.3" connectionId="10" xr16:uid="{00000000-0016-0000-0600-000007000000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sults 14.2_1" connectionId="9" xr16:uid="{00000000-0016-0000-0900-00000A000000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sults 14.2" connectionId="8" xr16:uid="{00000000-0016-0000-0900-000009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7" Type="http://schemas.openxmlformats.org/officeDocument/2006/relationships/queryTable" Target="../queryTables/query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4.xml"/><Relationship Id="rId5" Type="http://schemas.openxmlformats.org/officeDocument/2006/relationships/queryTable" Target="../queryTables/queryTable3.xml"/><Relationship Id="rId4" Type="http://schemas.openxmlformats.org/officeDocument/2006/relationships/queryTable" Target="../queryTables/query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9.xml"/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1.xml"/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workbookViewId="0">
      <pane ySplit="9" topLeftCell="A12" activePane="bottomLeft" state="frozen"/>
      <selection pane="bottomLeft" activeCell="A3" sqref="A3"/>
    </sheetView>
  </sheetViews>
  <sheetFormatPr defaultRowHeight="15"/>
  <cols>
    <col min="1" max="1" width="1.7109375" customWidth="1"/>
    <col min="2" max="2" width="3.7109375" style="14" customWidth="1"/>
    <col min="3" max="3" width="50.7109375" customWidth="1"/>
  </cols>
  <sheetData>
    <row r="1" spans="1:3" ht="18.75">
      <c r="A1" s="1" t="s">
        <v>3572</v>
      </c>
    </row>
    <row r="4" spans="1:3" hidden="1"/>
    <row r="5" spans="1:3" hidden="1"/>
    <row r="6" spans="1:3" hidden="1"/>
    <row r="7" spans="1:3" hidden="1"/>
    <row r="8" spans="1:3" s="338" customFormat="1" ht="15.75">
      <c r="B8" s="339" t="s">
        <v>0</v>
      </c>
      <c r="C8" s="338" t="s">
        <v>9</v>
      </c>
    </row>
    <row r="10" spans="1:3">
      <c r="B10" s="331">
        <v>0</v>
      </c>
      <c r="C10" t="s">
        <v>3573</v>
      </c>
    </row>
    <row r="11" spans="1:3">
      <c r="B11" s="14">
        <v>1</v>
      </c>
      <c r="C11" t="s">
        <v>3574</v>
      </c>
    </row>
    <row r="12" spans="1:3">
      <c r="B12" s="14">
        <v>2</v>
      </c>
      <c r="C12" t="s">
        <v>3575</v>
      </c>
    </row>
    <row r="13" spans="1:3">
      <c r="B13" s="14">
        <v>3</v>
      </c>
      <c r="C13" t="s">
        <v>3577</v>
      </c>
    </row>
    <row r="14" spans="1:3">
      <c r="B14" s="14">
        <v>4</v>
      </c>
      <c r="C14" t="s">
        <v>3578</v>
      </c>
    </row>
    <row r="15" spans="1:3">
      <c r="B15" s="14">
        <v>5</v>
      </c>
      <c r="C15" t="s">
        <v>3579</v>
      </c>
    </row>
    <row r="16" spans="1:3">
      <c r="B16" s="14">
        <v>6</v>
      </c>
      <c r="C16" t="s">
        <v>3580</v>
      </c>
    </row>
    <row r="17" spans="2:3">
      <c r="B17" s="14">
        <v>7</v>
      </c>
      <c r="C17" t="s">
        <v>2266</v>
      </c>
    </row>
    <row r="18" spans="2:3">
      <c r="B18" s="14">
        <v>8</v>
      </c>
      <c r="C18" t="s">
        <v>3581</v>
      </c>
    </row>
    <row r="19" spans="2:3">
      <c r="B19" s="14">
        <v>9</v>
      </c>
      <c r="C19" t="s">
        <v>3583</v>
      </c>
    </row>
    <row r="20" spans="2:3">
      <c r="B20" s="14">
        <v>10</v>
      </c>
      <c r="C20" t="s">
        <v>3582</v>
      </c>
    </row>
    <row r="21" spans="2:3">
      <c r="B21" s="14">
        <v>11</v>
      </c>
      <c r="C21" t="s">
        <v>3588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42"/>
  <sheetViews>
    <sheetView zoomScale="166" zoomScaleNormal="166" workbookViewId="0">
      <selection activeCell="A2" sqref="A2"/>
    </sheetView>
  </sheetViews>
  <sheetFormatPr defaultRowHeight="15"/>
  <cols>
    <col min="1" max="1" width="1.7109375" style="85" customWidth="1"/>
    <col min="2" max="2" width="9.140625" style="85"/>
    <col min="3" max="3" width="2.28515625" style="85" customWidth="1"/>
    <col min="4" max="4" width="14.28515625" style="86" customWidth="1"/>
    <col min="5" max="5" width="4.7109375" style="86" customWidth="1"/>
    <col min="6" max="6" width="4" style="87" customWidth="1"/>
    <col min="7" max="7" width="0.85546875" style="86" customWidth="1"/>
    <col min="8" max="8" width="4.7109375" style="86" customWidth="1"/>
    <col min="9" max="9" width="4" style="87" customWidth="1"/>
    <col min="10" max="10" width="0.85546875" style="86" customWidth="1"/>
    <col min="11" max="11" width="4.7109375" style="86" customWidth="1"/>
    <col min="12" max="12" width="4" style="87" customWidth="1"/>
    <col min="13" max="13" width="0.85546875" style="86" customWidth="1"/>
    <col min="14" max="14" width="4.7109375" style="86" customWidth="1"/>
    <col min="15" max="15" width="4" style="87" customWidth="1"/>
    <col min="16" max="16" width="0.85546875" style="86" customWidth="1"/>
    <col min="17" max="17" width="4.7109375" style="86" customWidth="1"/>
    <col min="18" max="18" width="4" style="87" customWidth="1"/>
    <col min="19" max="19" width="0.85546875" style="86" customWidth="1"/>
    <col min="20" max="20" width="4.7109375" style="86" customWidth="1"/>
    <col min="21" max="21" width="4" style="87" customWidth="1"/>
    <col min="22" max="22" width="0.85546875" style="87" customWidth="1"/>
    <col min="23" max="23" width="4.7109375" style="85" customWidth="1"/>
    <col min="24" max="24" width="3.7109375" style="85" customWidth="1"/>
    <col min="25" max="16384" width="9.140625" style="85"/>
  </cols>
  <sheetData>
    <row r="1" spans="1:24" ht="18.75">
      <c r="A1" s="84" t="s">
        <v>3586</v>
      </c>
    </row>
    <row r="4" spans="1:24" hidden="1"/>
    <row r="5" spans="1:24" hidden="1"/>
    <row r="6" spans="1:24" hidden="1"/>
    <row r="7" spans="1:24" hidden="1">
      <c r="D7" s="88"/>
    </row>
    <row r="8" spans="1:24" hidden="1">
      <c r="D8" s="88"/>
    </row>
    <row r="9" spans="1:24" s="89" customFormat="1" ht="11.45" customHeight="1">
      <c r="C9" s="390" t="s">
        <v>1615</v>
      </c>
      <c r="D9" s="391"/>
      <c r="E9" s="394" t="s">
        <v>385</v>
      </c>
      <c r="F9" s="394"/>
      <c r="G9" s="97"/>
      <c r="H9" s="394" t="s">
        <v>386</v>
      </c>
      <c r="I9" s="394"/>
      <c r="J9" s="97"/>
      <c r="K9" s="394" t="s">
        <v>387</v>
      </c>
      <c r="L9" s="394"/>
      <c r="M9" s="97"/>
      <c r="N9" s="394" t="s">
        <v>388</v>
      </c>
      <c r="O9" s="394"/>
      <c r="P9" s="97"/>
      <c r="Q9" s="394" t="s">
        <v>389</v>
      </c>
      <c r="R9" s="394"/>
      <c r="S9" s="97"/>
      <c r="T9" s="394" t="s">
        <v>376</v>
      </c>
      <c r="U9" s="394"/>
      <c r="V9" s="97"/>
      <c r="W9" s="394" t="s">
        <v>382</v>
      </c>
      <c r="X9" s="394"/>
    </row>
    <row r="10" spans="1:24" s="89" customFormat="1" ht="11.45" customHeight="1">
      <c r="C10" s="392"/>
      <c r="D10" s="393"/>
      <c r="E10" s="98" t="s">
        <v>377</v>
      </c>
      <c r="F10" s="99" t="s">
        <v>378</v>
      </c>
      <c r="G10" s="98"/>
      <c r="H10" s="98" t="s">
        <v>377</v>
      </c>
      <c r="I10" s="99" t="s">
        <v>378</v>
      </c>
      <c r="J10" s="98"/>
      <c r="K10" s="98" t="s">
        <v>377</v>
      </c>
      <c r="L10" s="99" t="s">
        <v>378</v>
      </c>
      <c r="M10" s="98"/>
      <c r="N10" s="98" t="s">
        <v>377</v>
      </c>
      <c r="O10" s="99" t="s">
        <v>378</v>
      </c>
      <c r="P10" s="98"/>
      <c r="Q10" s="98" t="s">
        <v>377</v>
      </c>
      <c r="R10" s="99" t="s">
        <v>378</v>
      </c>
      <c r="S10" s="98"/>
      <c r="T10" s="98" t="s">
        <v>377</v>
      </c>
      <c r="U10" s="99" t="s">
        <v>378</v>
      </c>
      <c r="V10" s="99"/>
      <c r="W10" s="98" t="s">
        <v>377</v>
      </c>
      <c r="X10" s="99" t="s">
        <v>378</v>
      </c>
    </row>
    <row r="11" spans="1:24" s="90" customFormat="1" ht="11.1" customHeight="1">
      <c r="C11" s="108"/>
      <c r="D11" s="95" t="s">
        <v>384</v>
      </c>
      <c r="E11" s="95">
        <v>264</v>
      </c>
      <c r="F11" s="96"/>
      <c r="G11" s="95"/>
      <c r="H11" s="95">
        <v>112</v>
      </c>
      <c r="I11" s="96"/>
      <c r="J11" s="95"/>
      <c r="K11" s="95">
        <v>112</v>
      </c>
      <c r="L11" s="96"/>
      <c r="M11" s="95"/>
      <c r="N11" s="95">
        <v>112</v>
      </c>
      <c r="O11" s="96"/>
      <c r="P11" s="95"/>
      <c r="Q11" s="95">
        <v>168</v>
      </c>
      <c r="R11" s="96"/>
      <c r="S11" s="95"/>
      <c r="T11" s="95">
        <v>100</v>
      </c>
      <c r="U11" s="96"/>
      <c r="V11" s="96"/>
      <c r="W11" s="95">
        <f t="shared" ref="W11:W18" si="0">E11+H11+K11+N11+Q11+T11</f>
        <v>868</v>
      </c>
      <c r="X11" s="96"/>
    </row>
    <row r="12" spans="1:24" s="90" customFormat="1" ht="11.1" customHeight="1">
      <c r="C12" s="386" t="s">
        <v>393</v>
      </c>
      <c r="D12" s="106" t="s">
        <v>370</v>
      </c>
      <c r="E12" s="91">
        <v>90</v>
      </c>
      <c r="F12" s="92">
        <f>E12*100/264</f>
        <v>34.090909090909093</v>
      </c>
      <c r="G12" s="91"/>
      <c r="H12" s="91">
        <v>51</v>
      </c>
      <c r="I12" s="92">
        <f>H12*100/112</f>
        <v>45.535714285714285</v>
      </c>
      <c r="J12" s="91"/>
      <c r="K12" s="91">
        <v>68</v>
      </c>
      <c r="L12" s="92">
        <f>K12*100/112</f>
        <v>60.714285714285715</v>
      </c>
      <c r="M12" s="91"/>
      <c r="N12" s="91">
        <v>67</v>
      </c>
      <c r="O12" s="92">
        <f>N12*100/112</f>
        <v>59.821428571428569</v>
      </c>
      <c r="P12" s="91"/>
      <c r="Q12" s="91">
        <v>120</v>
      </c>
      <c r="R12" s="92">
        <f>Q12*100/Q11</f>
        <v>71.428571428571431</v>
      </c>
      <c r="S12" s="91"/>
      <c r="T12" s="91">
        <v>81</v>
      </c>
      <c r="U12" s="92">
        <f>T12*100/T11</f>
        <v>81</v>
      </c>
      <c r="V12" s="93"/>
      <c r="W12" s="91">
        <f t="shared" si="0"/>
        <v>477</v>
      </c>
      <c r="X12" s="92">
        <f>W12*100/W11</f>
        <v>54.953917050691246</v>
      </c>
    </row>
    <row r="13" spans="1:24" s="90" customFormat="1" ht="11.1" customHeight="1">
      <c r="C13" s="387"/>
      <c r="D13" s="106" t="s">
        <v>379</v>
      </c>
      <c r="E13" s="91">
        <v>174</v>
      </c>
      <c r="F13" s="92">
        <f>E13*100/264</f>
        <v>65.909090909090907</v>
      </c>
      <c r="G13" s="91"/>
      <c r="H13" s="91">
        <v>61</v>
      </c>
      <c r="I13" s="92">
        <f t="shared" ref="I13:I30" si="1">H13*100/112</f>
        <v>54.464285714285715</v>
      </c>
      <c r="J13" s="91"/>
      <c r="K13" s="91">
        <v>44</v>
      </c>
      <c r="L13" s="92">
        <f t="shared" ref="L13:L15" si="2">K13*100/112</f>
        <v>39.285714285714285</v>
      </c>
      <c r="M13" s="91"/>
      <c r="N13" s="91">
        <v>45</v>
      </c>
      <c r="O13" s="92">
        <f t="shared" ref="O13:O15" si="3">N13*100/112</f>
        <v>40.178571428571431</v>
      </c>
      <c r="P13" s="91"/>
      <c r="Q13" s="91">
        <v>48</v>
      </c>
      <c r="R13" s="92">
        <f>Q13*100/Q11</f>
        <v>28.571428571428573</v>
      </c>
      <c r="S13" s="91"/>
      <c r="T13" s="91">
        <v>19</v>
      </c>
      <c r="U13" s="92">
        <f>T13*100/T11</f>
        <v>19</v>
      </c>
      <c r="V13" s="93"/>
      <c r="W13" s="91">
        <f t="shared" si="0"/>
        <v>391</v>
      </c>
      <c r="X13" s="92">
        <f>W13*100/W11</f>
        <v>45.046082949308754</v>
      </c>
    </row>
    <row r="14" spans="1:24" s="90" customFormat="1" ht="11.1" customHeight="1">
      <c r="C14" s="387"/>
      <c r="D14" s="107" t="s">
        <v>7</v>
      </c>
      <c r="E14" s="91">
        <v>106</v>
      </c>
      <c r="F14" s="92">
        <f t="shared" ref="F14:F30" si="4">E14*100/264</f>
        <v>40.151515151515149</v>
      </c>
      <c r="G14" s="91"/>
      <c r="H14" s="91">
        <v>32</v>
      </c>
      <c r="I14" s="92">
        <f t="shared" si="1"/>
        <v>28.571428571428573</v>
      </c>
      <c r="J14" s="91"/>
      <c r="K14" s="91">
        <v>29</v>
      </c>
      <c r="L14" s="92">
        <f t="shared" si="2"/>
        <v>25.892857142857142</v>
      </c>
      <c r="M14" s="91"/>
      <c r="N14" s="91">
        <v>34</v>
      </c>
      <c r="O14" s="92">
        <f t="shared" si="3"/>
        <v>30.357142857142858</v>
      </c>
      <c r="P14" s="91"/>
      <c r="Q14" s="91">
        <v>38</v>
      </c>
      <c r="R14" s="92">
        <f>Q14*100/Q11</f>
        <v>22.61904761904762</v>
      </c>
      <c r="S14" s="91"/>
      <c r="T14" s="91">
        <v>16</v>
      </c>
      <c r="U14" s="92">
        <f>T14*100/T11</f>
        <v>16</v>
      </c>
      <c r="V14" s="92"/>
      <c r="W14" s="91">
        <f t="shared" si="0"/>
        <v>255</v>
      </c>
      <c r="X14" s="92">
        <f>W14*100/W11</f>
        <v>29.377880184331797</v>
      </c>
    </row>
    <row r="15" spans="1:24" s="90" customFormat="1" ht="11.1" customHeight="1">
      <c r="C15" s="387"/>
      <c r="D15" s="107" t="s">
        <v>8</v>
      </c>
      <c r="E15" s="91">
        <v>68</v>
      </c>
      <c r="F15" s="92">
        <f t="shared" si="4"/>
        <v>25.757575757575758</v>
      </c>
      <c r="G15" s="91"/>
      <c r="H15" s="91">
        <v>29</v>
      </c>
      <c r="I15" s="92">
        <f t="shared" si="1"/>
        <v>25.892857142857142</v>
      </c>
      <c r="J15" s="91"/>
      <c r="K15" s="91">
        <v>15</v>
      </c>
      <c r="L15" s="92">
        <f t="shared" si="2"/>
        <v>13.392857142857142</v>
      </c>
      <c r="M15" s="91"/>
      <c r="N15" s="91">
        <v>11</v>
      </c>
      <c r="O15" s="92">
        <f t="shared" si="3"/>
        <v>9.8214285714285712</v>
      </c>
      <c r="P15" s="91"/>
      <c r="Q15" s="91">
        <v>10</v>
      </c>
      <c r="R15" s="92">
        <f>Q15*100/Q11</f>
        <v>5.9523809523809526</v>
      </c>
      <c r="S15" s="91"/>
      <c r="T15" s="91">
        <v>3</v>
      </c>
      <c r="U15" s="92">
        <f>T15*100/T11</f>
        <v>3</v>
      </c>
      <c r="V15" s="92"/>
      <c r="W15" s="91">
        <f t="shared" si="0"/>
        <v>136</v>
      </c>
      <c r="X15" s="92">
        <f>W15*100/W11</f>
        <v>15.668202764976959</v>
      </c>
    </row>
    <row r="16" spans="1:24" s="90" customFormat="1" ht="11.1" customHeight="1">
      <c r="C16" s="387"/>
      <c r="D16" s="107" t="s">
        <v>383</v>
      </c>
      <c r="E16" s="92">
        <f>E14+E15-E13</f>
        <v>0</v>
      </c>
      <c r="F16" s="92">
        <f t="shared" si="4"/>
        <v>0</v>
      </c>
      <c r="G16" s="91"/>
      <c r="H16" s="92">
        <f>H14+H15-H13</f>
        <v>0</v>
      </c>
      <c r="I16" s="92">
        <f t="shared" si="1"/>
        <v>0</v>
      </c>
      <c r="J16" s="91"/>
      <c r="K16" s="91"/>
      <c r="L16" s="92"/>
      <c r="M16" s="91"/>
      <c r="N16" s="91"/>
      <c r="O16" s="92"/>
      <c r="P16" s="91"/>
      <c r="Q16" s="91"/>
      <c r="R16" s="92"/>
      <c r="S16" s="91"/>
      <c r="T16" s="91"/>
      <c r="U16" s="92"/>
      <c r="V16" s="92"/>
      <c r="W16" s="92">
        <f t="shared" si="0"/>
        <v>0</v>
      </c>
      <c r="X16" s="92">
        <f>W16*100/W11</f>
        <v>0</v>
      </c>
    </row>
    <row r="17" spans="3:26" s="90" customFormat="1" ht="11.1" customHeight="1">
      <c r="C17" s="387"/>
      <c r="D17" s="107" t="s">
        <v>380</v>
      </c>
      <c r="E17" s="92">
        <f>E14+E12/2</f>
        <v>151</v>
      </c>
      <c r="F17" s="92">
        <f t="shared" si="4"/>
        <v>57.196969696969695</v>
      </c>
      <c r="G17" s="91"/>
      <c r="H17" s="92">
        <f>H14+H12/2</f>
        <v>57.5</v>
      </c>
      <c r="I17" s="92">
        <f t="shared" si="1"/>
        <v>51.339285714285715</v>
      </c>
      <c r="J17" s="91"/>
      <c r="K17" s="92">
        <f>K14+K12/2</f>
        <v>63</v>
      </c>
      <c r="L17" s="92">
        <f t="shared" ref="L17:L30" si="5">K17*100/112</f>
        <v>56.25</v>
      </c>
      <c r="M17" s="91"/>
      <c r="N17" s="92">
        <f>N14+N12/2</f>
        <v>67.5</v>
      </c>
      <c r="O17" s="92">
        <f t="shared" ref="O17:O18" si="6">N17*100/112</f>
        <v>60.267857142857146</v>
      </c>
      <c r="P17" s="91"/>
      <c r="Q17" s="92">
        <f>Q14+Q12/2</f>
        <v>98</v>
      </c>
      <c r="R17" s="92">
        <f>Q17*100/Q11</f>
        <v>58.333333333333336</v>
      </c>
      <c r="S17" s="91"/>
      <c r="T17" s="92">
        <v>56.5</v>
      </c>
      <c r="U17" s="92">
        <f>T17*100/T11</f>
        <v>56.5</v>
      </c>
      <c r="V17" s="92"/>
      <c r="W17" s="92">
        <f t="shared" si="0"/>
        <v>493.5</v>
      </c>
      <c r="X17" s="92">
        <f>W17*100/W11</f>
        <v>56.854838709677416</v>
      </c>
    </row>
    <row r="18" spans="3:26" s="90" customFormat="1" ht="11.1" customHeight="1">
      <c r="C18" s="389"/>
      <c r="D18" s="107" t="s">
        <v>381</v>
      </c>
      <c r="E18" s="92">
        <f>E15+E12/2</f>
        <v>113</v>
      </c>
      <c r="F18" s="92">
        <f t="shared" si="4"/>
        <v>42.803030303030305</v>
      </c>
      <c r="G18" s="91"/>
      <c r="H18" s="92">
        <f>H15+H12/2</f>
        <v>54.5</v>
      </c>
      <c r="I18" s="92">
        <f t="shared" si="1"/>
        <v>48.660714285714285</v>
      </c>
      <c r="J18" s="91"/>
      <c r="K18" s="92">
        <f>K15+K12/2</f>
        <v>49</v>
      </c>
      <c r="L18" s="92">
        <f t="shared" si="5"/>
        <v>43.75</v>
      </c>
      <c r="M18" s="91"/>
      <c r="N18" s="92">
        <f>N15+N12/2</f>
        <v>44.5</v>
      </c>
      <c r="O18" s="92">
        <f t="shared" si="6"/>
        <v>39.732142857142854</v>
      </c>
      <c r="P18" s="91"/>
      <c r="Q18" s="92">
        <f>Q15+Q12/2</f>
        <v>70</v>
      </c>
      <c r="R18" s="92">
        <f>Q18*100/Q11</f>
        <v>41.666666666666664</v>
      </c>
      <c r="S18" s="91"/>
      <c r="T18" s="92">
        <v>43.5</v>
      </c>
      <c r="U18" s="92">
        <f>T18*100/T11</f>
        <v>43.5</v>
      </c>
      <c r="V18" s="92"/>
      <c r="W18" s="92">
        <f t="shared" si="0"/>
        <v>374.5</v>
      </c>
      <c r="X18" s="92">
        <f>W18*100/W11</f>
        <v>43.145161290322584</v>
      </c>
    </row>
    <row r="19" spans="3:26" s="90" customFormat="1" ht="3" customHeight="1">
      <c r="C19" s="94"/>
      <c r="D19" s="91"/>
      <c r="E19" s="91"/>
      <c r="F19" s="92"/>
      <c r="G19" s="91"/>
      <c r="H19" s="91"/>
      <c r="I19" s="92"/>
      <c r="J19" s="91"/>
      <c r="K19" s="91"/>
      <c r="L19" s="92"/>
      <c r="M19" s="91"/>
      <c r="N19" s="91"/>
      <c r="O19" s="92"/>
      <c r="P19" s="91"/>
      <c r="Q19" s="91"/>
      <c r="R19" s="92"/>
      <c r="S19" s="91"/>
      <c r="T19" s="91"/>
      <c r="U19" s="92"/>
      <c r="V19" s="92"/>
      <c r="W19" s="94"/>
      <c r="X19" s="94"/>
    </row>
    <row r="20" spans="3:26" s="90" customFormat="1" ht="11.1" customHeight="1">
      <c r="C20" s="386" t="s">
        <v>394</v>
      </c>
      <c r="D20" s="91" t="s">
        <v>372</v>
      </c>
      <c r="E20" s="91">
        <v>34</v>
      </c>
      <c r="F20" s="92">
        <f t="shared" si="4"/>
        <v>12.878787878787879</v>
      </c>
      <c r="G20" s="91"/>
      <c r="H20" s="91">
        <v>21</v>
      </c>
      <c r="I20" s="92">
        <f t="shared" si="1"/>
        <v>18.75</v>
      </c>
      <c r="J20" s="91"/>
      <c r="K20" s="91">
        <v>25</v>
      </c>
      <c r="L20" s="92">
        <f t="shared" si="5"/>
        <v>22.321428571428573</v>
      </c>
      <c r="M20" s="91"/>
      <c r="N20" s="91">
        <v>31</v>
      </c>
      <c r="O20" s="92">
        <f t="shared" ref="O20:O30" si="7">N20*100/112</f>
        <v>27.678571428571427</v>
      </c>
      <c r="P20" s="91"/>
      <c r="Q20" s="91">
        <v>57</v>
      </c>
      <c r="R20" s="92">
        <f>Q20*100/168</f>
        <v>33.928571428571431</v>
      </c>
      <c r="S20" s="91"/>
      <c r="T20" s="91">
        <v>29</v>
      </c>
      <c r="U20" s="92">
        <f>T20*100/T11</f>
        <v>29</v>
      </c>
      <c r="V20" s="93"/>
      <c r="W20" s="91">
        <f t="shared" ref="W20:W29" si="8">E20+H20+K20+N20+Q20+T20</f>
        <v>197</v>
      </c>
      <c r="X20" s="92">
        <f>W20*100/W11</f>
        <v>22.695852534562214</v>
      </c>
    </row>
    <row r="21" spans="3:26" s="90" customFormat="1" ht="11.1" customHeight="1">
      <c r="C21" s="387"/>
      <c r="D21" s="91" t="s">
        <v>374</v>
      </c>
      <c r="E21" s="91">
        <v>32</v>
      </c>
      <c r="F21" s="92">
        <f t="shared" si="4"/>
        <v>12.121212121212121</v>
      </c>
      <c r="G21" s="91"/>
      <c r="H21" s="91">
        <v>16</v>
      </c>
      <c r="I21" s="92">
        <f t="shared" si="1"/>
        <v>14.285714285714286</v>
      </c>
      <c r="J21" s="91"/>
      <c r="K21" s="91">
        <v>15</v>
      </c>
      <c r="L21" s="92">
        <f t="shared" si="5"/>
        <v>13.392857142857142</v>
      </c>
      <c r="M21" s="91"/>
      <c r="N21" s="91">
        <v>18</v>
      </c>
      <c r="O21" s="92">
        <f t="shared" si="7"/>
        <v>16.071428571428573</v>
      </c>
      <c r="P21" s="91"/>
      <c r="Q21" s="91">
        <v>21</v>
      </c>
      <c r="R21" s="92">
        <f t="shared" ref="R21:R30" si="9">Q21*100/168</f>
        <v>12.5</v>
      </c>
      <c r="S21" s="91"/>
      <c r="T21" s="91">
        <v>11</v>
      </c>
      <c r="U21" s="92">
        <f>T21*100/T11</f>
        <v>11</v>
      </c>
      <c r="V21" s="92"/>
      <c r="W21" s="91">
        <f t="shared" si="8"/>
        <v>113</v>
      </c>
      <c r="X21" s="92">
        <f>W21*100/W11</f>
        <v>13.018433179723502</v>
      </c>
    </row>
    <row r="22" spans="3:26" s="90" customFormat="1" ht="11.1" customHeight="1">
      <c r="C22" s="387"/>
      <c r="D22" s="91" t="s">
        <v>502</v>
      </c>
      <c r="E22" s="91">
        <v>4</v>
      </c>
      <c r="F22" s="92">
        <f t="shared" si="4"/>
        <v>1.5151515151515151</v>
      </c>
      <c r="G22" s="91"/>
      <c r="H22" s="91">
        <v>1</v>
      </c>
      <c r="I22" s="92">
        <f t="shared" si="1"/>
        <v>0.8928571428571429</v>
      </c>
      <c r="J22" s="91"/>
      <c r="K22" s="91">
        <v>5</v>
      </c>
      <c r="L22" s="92">
        <f t="shared" si="5"/>
        <v>4.4642857142857144</v>
      </c>
      <c r="M22" s="91"/>
      <c r="N22" s="91">
        <v>1</v>
      </c>
      <c r="O22" s="92">
        <f t="shared" si="7"/>
        <v>0.8928571428571429</v>
      </c>
      <c r="P22" s="91"/>
      <c r="Q22" s="91">
        <v>2</v>
      </c>
      <c r="R22" s="92">
        <f t="shared" si="9"/>
        <v>1.1904761904761905</v>
      </c>
      <c r="S22" s="91"/>
      <c r="T22" s="91">
        <v>4</v>
      </c>
      <c r="U22" s="92">
        <f>T22*100/T11</f>
        <v>4</v>
      </c>
      <c r="V22" s="92"/>
      <c r="W22" s="91">
        <f t="shared" si="8"/>
        <v>17</v>
      </c>
      <c r="X22" s="92">
        <f>W22*100/W11</f>
        <v>1.9585253456221199</v>
      </c>
    </row>
    <row r="23" spans="3:26" s="90" customFormat="1" ht="11.1" customHeight="1">
      <c r="C23" s="387"/>
      <c r="D23" s="91" t="s">
        <v>1900</v>
      </c>
      <c r="E23" s="91">
        <v>0</v>
      </c>
      <c r="F23" s="92">
        <f t="shared" si="4"/>
        <v>0</v>
      </c>
      <c r="G23" s="91"/>
      <c r="H23" s="91">
        <v>0</v>
      </c>
      <c r="I23" s="92">
        <f t="shared" si="1"/>
        <v>0</v>
      </c>
      <c r="J23" s="91"/>
      <c r="K23" s="91">
        <v>1</v>
      </c>
      <c r="L23" s="92">
        <f t="shared" si="5"/>
        <v>0.8928571428571429</v>
      </c>
      <c r="M23" s="91"/>
      <c r="N23" s="91">
        <v>0</v>
      </c>
      <c r="O23" s="92">
        <f t="shared" si="7"/>
        <v>0</v>
      </c>
      <c r="P23" s="91"/>
      <c r="Q23" s="91">
        <v>0</v>
      </c>
      <c r="R23" s="92">
        <f t="shared" si="9"/>
        <v>0</v>
      </c>
      <c r="S23" s="91"/>
      <c r="T23" s="91">
        <v>0</v>
      </c>
      <c r="U23" s="92">
        <f>T23*100/T11</f>
        <v>0</v>
      </c>
      <c r="V23" s="92"/>
      <c r="W23" s="91">
        <f t="shared" si="8"/>
        <v>1</v>
      </c>
      <c r="X23" s="92">
        <f>W23*100/W11</f>
        <v>0.1152073732718894</v>
      </c>
    </row>
    <row r="24" spans="3:26" s="90" customFormat="1" ht="11.1" customHeight="1">
      <c r="C24" s="387"/>
      <c r="D24" s="91" t="s">
        <v>513</v>
      </c>
      <c r="E24" s="91">
        <v>20</v>
      </c>
      <c r="F24" s="92">
        <f t="shared" si="4"/>
        <v>7.5757575757575761</v>
      </c>
      <c r="G24" s="91"/>
      <c r="H24" s="91">
        <v>13</v>
      </c>
      <c r="I24" s="92">
        <f t="shared" si="1"/>
        <v>11.607142857142858</v>
      </c>
      <c r="J24" s="91"/>
      <c r="K24" s="91">
        <v>22</v>
      </c>
      <c r="L24" s="92">
        <f t="shared" si="5"/>
        <v>19.642857142857142</v>
      </c>
      <c r="M24" s="91"/>
      <c r="N24" s="91">
        <v>17</v>
      </c>
      <c r="O24" s="92">
        <f t="shared" si="7"/>
        <v>15.178571428571429</v>
      </c>
      <c r="P24" s="91"/>
      <c r="Q24" s="91">
        <v>39</v>
      </c>
      <c r="R24" s="92">
        <f t="shared" si="9"/>
        <v>23.214285714285715</v>
      </c>
      <c r="S24" s="91"/>
      <c r="T24" s="91">
        <v>37</v>
      </c>
      <c r="U24" s="92">
        <f>T24*100/T11</f>
        <v>37</v>
      </c>
      <c r="V24" s="92"/>
      <c r="W24" s="91">
        <f t="shared" si="8"/>
        <v>148</v>
      </c>
      <c r="X24" s="92">
        <f>W24*100/W11</f>
        <v>17.05069124423963</v>
      </c>
    </row>
    <row r="25" spans="3:26" s="90" customFormat="1" ht="11.1" customHeight="1">
      <c r="C25" s="387"/>
      <c r="D25" s="91" t="s">
        <v>373</v>
      </c>
      <c r="E25" s="91">
        <v>47</v>
      </c>
      <c r="F25" s="92">
        <f t="shared" si="4"/>
        <v>17.803030303030305</v>
      </c>
      <c r="G25" s="91"/>
      <c r="H25" s="91">
        <v>25</v>
      </c>
      <c r="I25" s="92">
        <f t="shared" si="1"/>
        <v>22.321428571428573</v>
      </c>
      <c r="J25" s="91"/>
      <c r="K25" s="91">
        <v>33</v>
      </c>
      <c r="L25" s="92">
        <f t="shared" si="5"/>
        <v>29.464285714285715</v>
      </c>
      <c r="M25" s="91"/>
      <c r="N25" s="91">
        <v>18</v>
      </c>
      <c r="O25" s="92">
        <f t="shared" si="7"/>
        <v>16.071428571428573</v>
      </c>
      <c r="P25" s="91"/>
      <c r="Q25" s="91">
        <v>43</v>
      </c>
      <c r="R25" s="92">
        <f t="shared" si="9"/>
        <v>25.595238095238095</v>
      </c>
      <c r="S25" s="91"/>
      <c r="T25" s="91">
        <v>37</v>
      </c>
      <c r="U25" s="92">
        <f>T25*100/T11</f>
        <v>37</v>
      </c>
      <c r="V25" s="93"/>
      <c r="W25" s="91">
        <f t="shared" si="8"/>
        <v>203</v>
      </c>
      <c r="X25" s="92">
        <f>W25*100/W11</f>
        <v>23.387096774193548</v>
      </c>
    </row>
    <row r="26" spans="3:26" s="90" customFormat="1" ht="11.1" customHeight="1">
      <c r="C26" s="387"/>
      <c r="D26" s="91" t="s">
        <v>371</v>
      </c>
      <c r="E26" s="91">
        <v>116</v>
      </c>
      <c r="F26" s="92">
        <f t="shared" si="4"/>
        <v>43.939393939393938</v>
      </c>
      <c r="G26" s="91"/>
      <c r="H26" s="91">
        <v>42</v>
      </c>
      <c r="I26" s="92">
        <f t="shared" si="1"/>
        <v>37.5</v>
      </c>
      <c r="J26" s="91"/>
      <c r="K26" s="91">
        <v>31</v>
      </c>
      <c r="L26" s="92">
        <f t="shared" si="5"/>
        <v>27.678571428571427</v>
      </c>
      <c r="M26" s="91"/>
      <c r="N26" s="91">
        <v>39</v>
      </c>
      <c r="O26" s="92">
        <f t="shared" si="7"/>
        <v>34.821428571428569</v>
      </c>
      <c r="P26" s="91"/>
      <c r="Q26" s="91">
        <v>41</v>
      </c>
      <c r="R26" s="92">
        <f t="shared" si="9"/>
        <v>24.404761904761905</v>
      </c>
      <c r="S26" s="91"/>
      <c r="T26" s="91">
        <v>19</v>
      </c>
      <c r="U26" s="92">
        <f>T26*100/T11</f>
        <v>19</v>
      </c>
      <c r="V26" s="93"/>
      <c r="W26" s="91">
        <f t="shared" si="8"/>
        <v>288</v>
      </c>
      <c r="X26" s="92">
        <f>W26*100/W11</f>
        <v>33.179723502304149</v>
      </c>
    </row>
    <row r="27" spans="3:26" s="90" customFormat="1" ht="11.1" customHeight="1">
      <c r="C27" s="387"/>
      <c r="D27" s="91" t="s">
        <v>514</v>
      </c>
      <c r="E27" s="91">
        <v>27</v>
      </c>
      <c r="F27" s="92">
        <f t="shared" si="4"/>
        <v>10.227272727272727</v>
      </c>
      <c r="G27" s="91"/>
      <c r="H27" s="91">
        <v>12</v>
      </c>
      <c r="I27" s="92">
        <f t="shared" si="1"/>
        <v>10.714285714285714</v>
      </c>
      <c r="J27" s="91"/>
      <c r="K27" s="91">
        <v>11</v>
      </c>
      <c r="L27" s="92">
        <f t="shared" si="5"/>
        <v>9.8214285714285712</v>
      </c>
      <c r="M27" s="91"/>
      <c r="N27" s="91">
        <v>1</v>
      </c>
      <c r="O27" s="92">
        <f t="shared" si="7"/>
        <v>0.8928571428571429</v>
      </c>
      <c r="P27" s="91"/>
      <c r="Q27" s="91">
        <v>4</v>
      </c>
      <c r="R27" s="92">
        <f t="shared" si="9"/>
        <v>2.3809523809523809</v>
      </c>
      <c r="S27" s="91"/>
      <c r="T27" s="91">
        <v>0</v>
      </c>
      <c r="U27" s="92">
        <f>T27*100/T11</f>
        <v>0</v>
      </c>
      <c r="V27" s="93"/>
      <c r="W27" s="91">
        <f t="shared" si="8"/>
        <v>55</v>
      </c>
      <c r="X27" s="92">
        <f>W27*100/W11</f>
        <v>6.3364055299539173</v>
      </c>
    </row>
    <row r="28" spans="3:26" s="90" customFormat="1" ht="11.1" customHeight="1">
      <c r="C28" s="387"/>
      <c r="D28" s="91" t="s">
        <v>375</v>
      </c>
      <c r="E28" s="91">
        <v>8</v>
      </c>
      <c r="F28" s="92">
        <f t="shared" si="4"/>
        <v>3.0303030303030303</v>
      </c>
      <c r="G28" s="91"/>
      <c r="H28" s="91">
        <v>7</v>
      </c>
      <c r="I28" s="92">
        <f t="shared" si="1"/>
        <v>6.25</v>
      </c>
      <c r="J28" s="91"/>
      <c r="K28" s="91">
        <v>1</v>
      </c>
      <c r="L28" s="92">
        <f t="shared" si="5"/>
        <v>0.8928571428571429</v>
      </c>
      <c r="M28" s="91"/>
      <c r="N28" s="91">
        <v>5</v>
      </c>
      <c r="O28" s="92">
        <f t="shared" si="7"/>
        <v>4.4642857142857144</v>
      </c>
      <c r="P28" s="91"/>
      <c r="Q28" s="91">
        <v>3</v>
      </c>
      <c r="R28" s="92">
        <f t="shared" si="9"/>
        <v>1.7857142857142858</v>
      </c>
      <c r="S28" s="91"/>
      <c r="T28" s="91">
        <v>0</v>
      </c>
      <c r="U28" s="92">
        <f>T28*100/T11</f>
        <v>0</v>
      </c>
      <c r="V28" s="93"/>
      <c r="W28" s="91">
        <f t="shared" si="8"/>
        <v>24</v>
      </c>
      <c r="X28" s="92">
        <f>W28*100/W11</f>
        <v>2.7649769585253456</v>
      </c>
    </row>
    <row r="29" spans="3:26" s="90" customFormat="1" ht="11.1" customHeight="1">
      <c r="C29" s="387"/>
      <c r="D29" s="91" t="s">
        <v>3025</v>
      </c>
      <c r="E29" s="91">
        <v>0</v>
      </c>
      <c r="F29" s="92">
        <f t="shared" si="4"/>
        <v>0</v>
      </c>
      <c r="G29" s="91"/>
      <c r="H29" s="91">
        <v>0</v>
      </c>
      <c r="I29" s="92">
        <f t="shared" si="1"/>
        <v>0</v>
      </c>
      <c r="J29" s="91"/>
      <c r="K29" s="91">
        <v>1</v>
      </c>
      <c r="L29" s="92">
        <f t="shared" si="5"/>
        <v>0.8928571428571429</v>
      </c>
      <c r="M29" s="91"/>
      <c r="N29" s="91">
        <v>0</v>
      </c>
      <c r="O29" s="92">
        <f t="shared" si="7"/>
        <v>0</v>
      </c>
      <c r="P29" s="91"/>
      <c r="Q29" s="91">
        <v>1</v>
      </c>
      <c r="R29" s="92">
        <f t="shared" si="9"/>
        <v>0.59523809523809523</v>
      </c>
      <c r="S29" s="91"/>
      <c r="T29" s="91">
        <v>0</v>
      </c>
      <c r="U29" s="92">
        <f>T29*100/T11</f>
        <v>0</v>
      </c>
      <c r="V29" s="93"/>
      <c r="W29" s="91">
        <f t="shared" si="8"/>
        <v>2</v>
      </c>
      <c r="X29" s="92">
        <f>W29*100/W11</f>
        <v>0.2304147465437788</v>
      </c>
    </row>
    <row r="30" spans="3:26" s="90" customFormat="1" ht="11.1" customHeight="1">
      <c r="C30" s="389"/>
      <c r="D30" s="91" t="s">
        <v>390</v>
      </c>
      <c r="E30" s="91">
        <v>23</v>
      </c>
      <c r="F30" s="92">
        <f t="shared" si="4"/>
        <v>8.7121212121212128</v>
      </c>
      <c r="G30" s="91"/>
      <c r="H30" s="91">
        <v>0</v>
      </c>
      <c r="I30" s="92">
        <f t="shared" si="1"/>
        <v>0</v>
      </c>
      <c r="J30" s="91"/>
      <c r="K30" s="91">
        <v>0</v>
      </c>
      <c r="L30" s="92">
        <f t="shared" si="5"/>
        <v>0</v>
      </c>
      <c r="M30" s="91"/>
      <c r="N30" s="91">
        <v>0</v>
      </c>
      <c r="O30" s="92">
        <f t="shared" si="7"/>
        <v>0</v>
      </c>
      <c r="P30" s="91"/>
      <c r="Q30" s="91">
        <v>0</v>
      </c>
      <c r="R30" s="92">
        <f t="shared" si="9"/>
        <v>0</v>
      </c>
      <c r="S30" s="91"/>
      <c r="T30" s="91">
        <v>0</v>
      </c>
      <c r="U30" s="92">
        <f>T30*100/T11</f>
        <v>0</v>
      </c>
      <c r="V30" s="92"/>
      <c r="W30" s="91">
        <f>E30+H30+K30+N30+Q30+T30</f>
        <v>23</v>
      </c>
      <c r="X30" s="92">
        <f>W30*100/W11</f>
        <v>2.6497695852534564</v>
      </c>
      <c r="Y30" s="101"/>
      <c r="Z30" s="102"/>
    </row>
    <row r="31" spans="3:26" s="90" customFormat="1" ht="3" customHeight="1">
      <c r="C31" s="114"/>
      <c r="D31" s="91"/>
      <c r="E31" s="91"/>
      <c r="F31" s="92"/>
      <c r="G31" s="91"/>
      <c r="H31" s="91"/>
      <c r="I31" s="92"/>
      <c r="J31" s="91"/>
      <c r="K31" s="91"/>
      <c r="L31" s="92"/>
      <c r="M31" s="91"/>
      <c r="N31" s="91"/>
      <c r="O31" s="92"/>
      <c r="P31" s="91"/>
      <c r="Q31" s="91"/>
      <c r="R31" s="92"/>
      <c r="S31" s="91"/>
      <c r="T31" s="91"/>
      <c r="U31" s="92"/>
      <c r="V31" s="92"/>
      <c r="W31" s="91"/>
      <c r="X31" s="92"/>
      <c r="Y31" s="112"/>
      <c r="Z31" s="112"/>
    </row>
    <row r="32" spans="3:26" s="90" customFormat="1" ht="11.1" customHeight="1">
      <c r="C32" s="386" t="s">
        <v>500</v>
      </c>
      <c r="D32" s="106" t="s">
        <v>501</v>
      </c>
      <c r="E32" s="92">
        <v>65.13636363636364</v>
      </c>
      <c r="F32" s="92"/>
      <c r="G32" s="92"/>
      <c r="H32" s="92">
        <v>68.919642857142861</v>
      </c>
      <c r="I32" s="92"/>
      <c r="J32" s="92"/>
      <c r="K32" s="91">
        <v>76.575892857142861</v>
      </c>
      <c r="L32" s="92"/>
      <c r="M32" s="92"/>
      <c r="N32" s="91">
        <v>71.433035714285708</v>
      </c>
      <c r="O32" s="92"/>
      <c r="P32" s="92"/>
      <c r="Q32" s="91">
        <v>74.636904761904759</v>
      </c>
      <c r="R32" s="92"/>
      <c r="S32" s="91"/>
      <c r="T32" s="91">
        <v>99.49</v>
      </c>
      <c r="U32" s="92"/>
      <c r="V32" s="92"/>
      <c r="W32" s="91">
        <f>(264*E32+112*(H32+K32+N32)+168*Q32+100*T32)/W11</f>
        <v>73.709677419354833</v>
      </c>
      <c r="X32" s="92"/>
      <c r="Y32" s="112"/>
      <c r="Z32" s="112"/>
    </row>
    <row r="33" spans="3:26" s="90" customFormat="1" ht="11.1" customHeight="1">
      <c r="C33" s="387"/>
      <c r="D33" s="106" t="s">
        <v>3569</v>
      </c>
      <c r="E33" s="329">
        <v>1.2041298400673401</v>
      </c>
      <c r="F33" s="92">
        <v>88.417470177390442</v>
      </c>
      <c r="G33" s="92"/>
      <c r="H33" s="329">
        <v>1.236919642857143</v>
      </c>
      <c r="I33" s="92">
        <v>89.444743355213603</v>
      </c>
      <c r="J33" s="92"/>
      <c r="K33" s="329">
        <v>1.2509672619047618</v>
      </c>
      <c r="L33" s="92">
        <v>87.761209611469724</v>
      </c>
      <c r="M33" s="92"/>
      <c r="N33" s="329">
        <v>2.0384895833333334</v>
      </c>
      <c r="O33" s="92">
        <v>85.048685340590438</v>
      </c>
      <c r="P33" s="92"/>
      <c r="Q33" s="329">
        <v>2.7438343253968256</v>
      </c>
      <c r="R33" s="92">
        <v>80.354787476152197</v>
      </c>
      <c r="S33" s="91"/>
      <c r="T33" s="329">
        <v>4.4707555555555558</v>
      </c>
      <c r="U33" s="92">
        <v>92.57979717797835</v>
      </c>
      <c r="V33" s="92"/>
      <c r="W33" s="329">
        <v>1.9964103302611367</v>
      </c>
      <c r="X33" s="92">
        <v>86.684058921531971</v>
      </c>
      <c r="Y33" s="112"/>
      <c r="Z33" s="112"/>
    </row>
    <row r="34" spans="3:26" s="90" customFormat="1" ht="11.1" customHeight="1">
      <c r="C34" s="388"/>
      <c r="D34" s="104" t="s">
        <v>3570</v>
      </c>
      <c r="E34" s="119">
        <v>0.15773884680134675</v>
      </c>
      <c r="F34" s="100">
        <v>11.582529822609558</v>
      </c>
      <c r="G34" s="100"/>
      <c r="H34" s="119">
        <v>0.14596726190476184</v>
      </c>
      <c r="I34" s="100">
        <v>10.555256644786397</v>
      </c>
      <c r="J34" s="100"/>
      <c r="K34" s="119">
        <v>0.17445436507936507</v>
      </c>
      <c r="L34" s="100">
        <v>12.238790388530276</v>
      </c>
      <c r="M34" s="100"/>
      <c r="N34" s="119">
        <v>0.35836061507936501</v>
      </c>
      <c r="O34" s="100">
        <v>14.951314659409562</v>
      </c>
      <c r="P34" s="100"/>
      <c r="Q34" s="119">
        <v>0.6708151455026452</v>
      </c>
      <c r="R34" s="100">
        <v>19.645212523847803</v>
      </c>
      <c r="S34" s="105"/>
      <c r="T34" s="119">
        <v>0.35832777777777736</v>
      </c>
      <c r="U34" s="100">
        <v>7.4202028220216505</v>
      </c>
      <c r="V34" s="100"/>
      <c r="W34" s="119">
        <v>0.30667786738351266</v>
      </c>
      <c r="X34" s="100">
        <v>13.315941078468029</v>
      </c>
      <c r="Y34" s="112"/>
      <c r="Z34" s="112"/>
    </row>
    <row r="35" spans="3:26" s="90" customFormat="1" ht="11.45" customHeight="1">
      <c r="C35" s="118"/>
      <c r="D35" s="91"/>
      <c r="E35" s="91"/>
      <c r="F35" s="92"/>
      <c r="G35" s="91"/>
      <c r="H35" s="91"/>
      <c r="I35" s="92"/>
      <c r="J35" s="91"/>
      <c r="K35" s="91"/>
      <c r="L35" s="92"/>
      <c r="M35" s="91"/>
      <c r="N35" s="91"/>
      <c r="O35" s="92"/>
      <c r="P35" s="91"/>
      <c r="Q35" s="91"/>
      <c r="R35" s="92"/>
      <c r="S35" s="91"/>
      <c r="T35" s="91"/>
      <c r="U35" s="92"/>
      <c r="V35" s="92"/>
      <c r="W35" s="91"/>
      <c r="X35" s="92"/>
      <c r="Y35" s="112"/>
      <c r="Z35" s="112"/>
    </row>
    <row r="36" spans="3:26" s="90" customFormat="1" ht="11.45" customHeight="1">
      <c r="C36" s="118"/>
      <c r="D36" s="91"/>
      <c r="E36" s="91"/>
      <c r="F36" s="92"/>
      <c r="G36" s="91"/>
      <c r="H36" s="91"/>
      <c r="I36" s="92"/>
      <c r="J36" s="91"/>
      <c r="K36" s="91"/>
      <c r="L36" s="92"/>
      <c r="M36" s="91"/>
      <c r="N36" s="91"/>
      <c r="O36" s="92"/>
      <c r="P36" s="91"/>
      <c r="Q36" s="91"/>
      <c r="R36" s="92"/>
      <c r="S36" s="91"/>
      <c r="T36" s="91"/>
      <c r="U36" s="92"/>
      <c r="V36" s="92"/>
      <c r="W36" s="91"/>
      <c r="X36" s="92"/>
      <c r="Y36" s="112"/>
      <c r="Z36" s="112"/>
    </row>
    <row r="37" spans="3:26" s="90" customFormat="1" ht="11.45" customHeight="1">
      <c r="C37" s="118"/>
      <c r="D37" s="91"/>
      <c r="E37" s="91"/>
      <c r="F37" s="92"/>
      <c r="G37" s="91"/>
      <c r="H37" s="91"/>
      <c r="I37" s="92"/>
      <c r="J37" s="91"/>
      <c r="K37" s="91"/>
      <c r="L37" s="92"/>
      <c r="M37" s="91"/>
      <c r="N37" s="91"/>
      <c r="O37" s="92"/>
      <c r="P37" s="91"/>
      <c r="Q37" s="91"/>
      <c r="R37" s="92"/>
      <c r="S37" s="91"/>
      <c r="T37" s="91"/>
      <c r="U37" s="92"/>
      <c r="V37" s="92"/>
      <c r="W37" s="395"/>
      <c r="X37" s="396"/>
      <c r="Y37" s="112"/>
      <c r="Z37" s="112"/>
    </row>
    <row r="38" spans="3:26" s="90" customFormat="1" ht="11.45" customHeight="1">
      <c r="C38" s="118"/>
      <c r="D38" s="91"/>
      <c r="E38" s="91"/>
      <c r="F38" s="92"/>
      <c r="G38" s="91"/>
      <c r="H38" s="91"/>
      <c r="I38" s="92"/>
      <c r="J38" s="91"/>
      <c r="K38" s="91"/>
      <c r="L38" s="92"/>
      <c r="M38" s="91"/>
      <c r="N38" s="91"/>
      <c r="O38" s="92"/>
      <c r="P38" s="91"/>
      <c r="Q38" s="91"/>
      <c r="R38" s="92"/>
      <c r="S38" s="91"/>
      <c r="T38" s="91"/>
      <c r="U38" s="92"/>
      <c r="V38" s="92"/>
      <c r="W38" s="91"/>
      <c r="X38" s="92"/>
      <c r="Y38" s="112"/>
      <c r="Z38" s="112"/>
    </row>
    <row r="39" spans="3:26" ht="11.45" customHeight="1">
      <c r="C39" s="115"/>
      <c r="D39" s="116"/>
      <c r="E39" s="116"/>
      <c r="F39" s="117"/>
      <c r="G39" s="116"/>
      <c r="H39" s="116"/>
      <c r="I39" s="117"/>
      <c r="J39" s="116"/>
      <c r="K39" s="116"/>
      <c r="L39" s="117"/>
      <c r="M39" s="116"/>
      <c r="N39" s="116"/>
      <c r="O39" s="117"/>
      <c r="P39" s="116"/>
      <c r="Q39" s="116"/>
      <c r="R39" s="117"/>
      <c r="S39" s="116"/>
      <c r="T39" s="116"/>
      <c r="U39" s="117"/>
      <c r="V39" s="117"/>
      <c r="W39" s="115"/>
      <c r="X39" s="115"/>
    </row>
    <row r="40" spans="3:26" s="90" customFormat="1" ht="12">
      <c r="D40" s="95"/>
      <c r="E40" s="95">
        <f>SUM(E20:E30)-E11</f>
        <v>47</v>
      </c>
      <c r="F40" s="96">
        <f>SUM(F20:F30)-100</f>
        <v>17.803030303030312</v>
      </c>
      <c r="G40" s="95"/>
      <c r="H40" s="95">
        <f>SUM(H20:H30)-H11</f>
        <v>25</v>
      </c>
      <c r="I40" s="96">
        <f>SUM(I20:I30)-100</f>
        <v>22.321428571428569</v>
      </c>
      <c r="J40" s="95"/>
      <c r="K40" s="95">
        <f>SUM(K20:K30)-K11</f>
        <v>33</v>
      </c>
      <c r="L40" s="96">
        <f>SUM(L20:L30)-100</f>
        <v>29.464285714285722</v>
      </c>
      <c r="M40" s="95"/>
      <c r="N40" s="95">
        <f>SUM(N20:N30)-N11</f>
        <v>18</v>
      </c>
      <c r="O40" s="96">
        <f>SUM(O20:O30)-100</f>
        <v>16.071428571428569</v>
      </c>
      <c r="P40" s="95"/>
      <c r="Q40" s="95">
        <f>SUM(Q20:Q30)-Q11</f>
        <v>43</v>
      </c>
      <c r="R40" s="96">
        <f>SUM(R20:R30)-100</f>
        <v>25.595238095238116</v>
      </c>
      <c r="S40" s="95"/>
      <c r="T40" s="95"/>
      <c r="U40" s="96"/>
      <c r="V40" s="96"/>
      <c r="W40" s="113"/>
      <c r="X40" s="113"/>
    </row>
    <row r="42" spans="3:26">
      <c r="D42" s="86" t="s">
        <v>391</v>
      </c>
    </row>
  </sheetData>
  <mergeCells count="12">
    <mergeCell ref="W37:X37"/>
    <mergeCell ref="W9:X9"/>
    <mergeCell ref="E9:F9"/>
    <mergeCell ref="H9:I9"/>
    <mergeCell ref="K9:L9"/>
    <mergeCell ref="N9:O9"/>
    <mergeCell ref="Q9:R9"/>
    <mergeCell ref="C32:C34"/>
    <mergeCell ref="C12:C18"/>
    <mergeCell ref="C20:C30"/>
    <mergeCell ref="C9:D10"/>
    <mergeCell ref="T9:U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0"/>
  <sheetViews>
    <sheetView zoomScale="178" zoomScaleNormal="178" workbookViewId="0"/>
  </sheetViews>
  <sheetFormatPr defaultRowHeight="15"/>
  <cols>
    <col min="1" max="1" width="1.7109375" style="14" customWidth="1"/>
    <col min="2" max="2" width="4.28515625" style="14" customWidth="1"/>
    <col min="3" max="3" width="6.7109375" style="14" customWidth="1"/>
    <col min="4" max="4" width="6.28515625" style="14" customWidth="1"/>
    <col min="5" max="5" width="3.7109375" style="14" customWidth="1"/>
    <col min="6" max="6" width="0.42578125" style="255" customWidth="1"/>
    <col min="7" max="7" width="6.7109375" style="14" customWidth="1"/>
    <col min="8" max="8" width="6.28515625" style="14" customWidth="1"/>
    <col min="9" max="9" width="3.7109375" style="14" customWidth="1"/>
    <col min="10" max="10" width="6.7109375" style="14" customWidth="1"/>
    <col min="11" max="11" width="6.28515625" style="14" customWidth="1"/>
    <col min="12" max="12" width="3.7109375" style="14" customWidth="1"/>
    <col min="13" max="13" width="0.42578125" style="255" customWidth="1"/>
    <col min="14" max="14" width="6.7109375" style="14" customWidth="1"/>
    <col min="15" max="15" width="6.28515625" style="14" customWidth="1"/>
    <col min="16" max="16" width="3.7109375" style="14" customWidth="1"/>
    <col min="17" max="17" width="6.7109375" style="14" customWidth="1"/>
    <col min="18" max="18" width="6.28515625" style="14" customWidth="1"/>
    <col min="19" max="19" width="3.7109375" style="14" customWidth="1"/>
    <col min="20" max="20" width="0.42578125" style="255" customWidth="1"/>
    <col min="21" max="21" width="6.7109375" style="14" customWidth="1"/>
    <col min="22" max="22" width="6.28515625" style="14" customWidth="1"/>
    <col min="23" max="23" width="3.7109375" style="14" customWidth="1"/>
    <col min="24" max="16384" width="9.140625" style="14"/>
  </cols>
  <sheetData>
    <row r="1" spans="1:23" ht="18.75">
      <c r="A1" s="423" t="s">
        <v>3040</v>
      </c>
    </row>
    <row r="5" spans="1:23" s="133" customFormat="1" ht="11.1" customHeight="1">
      <c r="B5" s="134"/>
      <c r="C5" s="397" t="s">
        <v>7</v>
      </c>
      <c r="D5" s="397"/>
      <c r="E5" s="397"/>
      <c r="F5" s="397"/>
      <c r="G5" s="397"/>
      <c r="H5" s="397"/>
      <c r="I5" s="397"/>
      <c r="J5" s="398" t="s">
        <v>182</v>
      </c>
      <c r="K5" s="399"/>
      <c r="L5" s="399"/>
      <c r="M5" s="399"/>
      <c r="N5" s="399"/>
      <c r="O5" s="399"/>
      <c r="P5" s="400"/>
      <c r="Q5" s="401" t="s">
        <v>8</v>
      </c>
      <c r="R5" s="397"/>
      <c r="S5" s="397"/>
      <c r="T5" s="397"/>
      <c r="U5" s="397"/>
      <c r="V5" s="397"/>
      <c r="W5" s="402"/>
    </row>
    <row r="6" spans="1:23" s="133" customFormat="1" ht="11.1" customHeight="1">
      <c r="B6" s="413" t="s">
        <v>168</v>
      </c>
      <c r="C6" s="414" t="s">
        <v>297</v>
      </c>
      <c r="D6" s="414"/>
      <c r="E6" s="414"/>
      <c r="F6" s="250"/>
      <c r="G6" s="414" t="s">
        <v>298</v>
      </c>
      <c r="H6" s="414"/>
      <c r="I6" s="415"/>
      <c r="J6" s="416" t="s">
        <v>297</v>
      </c>
      <c r="K6" s="417"/>
      <c r="L6" s="417"/>
      <c r="M6" s="252"/>
      <c r="N6" s="414" t="s">
        <v>298</v>
      </c>
      <c r="O6" s="414"/>
      <c r="P6" s="415"/>
      <c r="Q6" s="416" t="s">
        <v>297</v>
      </c>
      <c r="R6" s="417"/>
      <c r="S6" s="417"/>
      <c r="T6" s="252"/>
      <c r="U6" s="414" t="s">
        <v>298</v>
      </c>
      <c r="V6" s="414"/>
      <c r="W6" s="414"/>
    </row>
    <row r="7" spans="1:23" s="133" customFormat="1" ht="11.1" customHeight="1">
      <c r="B7" s="405"/>
      <c r="C7" s="406" t="s">
        <v>1</v>
      </c>
      <c r="D7" s="408"/>
      <c r="E7" s="250" t="s">
        <v>369</v>
      </c>
      <c r="F7" s="254"/>
      <c r="G7" s="406" t="s">
        <v>1</v>
      </c>
      <c r="H7" s="408"/>
      <c r="I7" s="251" t="s">
        <v>369</v>
      </c>
      <c r="J7" s="418" t="s">
        <v>1</v>
      </c>
      <c r="K7" s="408"/>
      <c r="L7" s="250" t="s">
        <v>369</v>
      </c>
      <c r="M7" s="254"/>
      <c r="N7" s="406" t="s">
        <v>1</v>
      </c>
      <c r="O7" s="408"/>
      <c r="P7" s="253" t="s">
        <v>369</v>
      </c>
      <c r="Q7" s="418" t="s">
        <v>1</v>
      </c>
      <c r="R7" s="408"/>
      <c r="S7" s="250" t="s">
        <v>369</v>
      </c>
      <c r="T7" s="254"/>
      <c r="U7" s="406" t="s">
        <v>1</v>
      </c>
      <c r="V7" s="408"/>
      <c r="W7" s="250" t="s">
        <v>369</v>
      </c>
    </row>
    <row r="8" spans="1:23" s="138" customFormat="1" ht="2.1" customHeight="1">
      <c r="B8" s="91"/>
      <c r="C8" s="91"/>
      <c r="D8" s="91"/>
      <c r="E8" s="91"/>
      <c r="F8" s="91"/>
      <c r="G8" s="91"/>
      <c r="H8" s="91"/>
      <c r="I8" s="139"/>
      <c r="J8" s="140"/>
      <c r="K8" s="91"/>
      <c r="L8" s="91"/>
      <c r="M8" s="91"/>
      <c r="N8" s="91"/>
      <c r="O8" s="91"/>
      <c r="P8" s="141"/>
      <c r="Q8" s="140"/>
      <c r="R8" s="91"/>
      <c r="S8" s="106"/>
      <c r="T8" s="106"/>
      <c r="U8" s="91"/>
      <c r="V8" s="91"/>
      <c r="W8" s="91"/>
    </row>
    <row r="9" spans="1:23" s="138" customFormat="1" ht="11.1" customHeight="1">
      <c r="B9" s="135">
        <v>4</v>
      </c>
      <c r="C9" s="91" t="s">
        <v>1607</v>
      </c>
      <c r="D9" s="91" t="s">
        <v>2974</v>
      </c>
      <c r="E9" s="91">
        <v>30</v>
      </c>
      <c r="F9" s="91"/>
      <c r="G9" s="91" t="s">
        <v>1609</v>
      </c>
      <c r="H9" s="91" t="s">
        <v>1608</v>
      </c>
      <c r="I9" s="139">
        <v>126</v>
      </c>
      <c r="J9" s="140" t="s">
        <v>1611</v>
      </c>
      <c r="K9" s="91" t="s">
        <v>1610</v>
      </c>
      <c r="L9" s="91">
        <v>18</v>
      </c>
      <c r="M9" s="91"/>
      <c r="N9" s="91" t="s">
        <v>1612</v>
      </c>
      <c r="O9" s="91" t="s">
        <v>1790</v>
      </c>
      <c r="P9" s="141">
        <v>183</v>
      </c>
      <c r="Q9" s="140" t="s">
        <v>1613</v>
      </c>
      <c r="R9" s="91" t="s">
        <v>2975</v>
      </c>
      <c r="S9" s="106">
        <v>29</v>
      </c>
      <c r="T9" s="106"/>
      <c r="U9" s="91" t="s">
        <v>1614</v>
      </c>
      <c r="V9" s="91" t="s">
        <v>2966</v>
      </c>
      <c r="W9" s="91">
        <v>127</v>
      </c>
    </row>
    <row r="10" spans="1:23" s="138" customFormat="1" ht="11.1" customHeight="1">
      <c r="B10" s="135">
        <v>3</v>
      </c>
      <c r="C10" s="91" t="s">
        <v>1782</v>
      </c>
      <c r="D10" s="91" t="s">
        <v>2967</v>
      </c>
      <c r="E10" s="91">
        <v>29</v>
      </c>
      <c r="F10" s="91"/>
      <c r="G10" s="91" t="s">
        <v>1784</v>
      </c>
      <c r="H10" s="91" t="s">
        <v>1789</v>
      </c>
      <c r="I10" s="139">
        <v>199</v>
      </c>
      <c r="J10" s="140" t="s">
        <v>1783</v>
      </c>
      <c r="K10" s="91" t="s">
        <v>2968</v>
      </c>
      <c r="L10" s="91">
        <v>17</v>
      </c>
      <c r="M10" s="91"/>
      <c r="N10" s="91" t="s">
        <v>1785</v>
      </c>
      <c r="O10" s="91" t="s">
        <v>1791</v>
      </c>
      <c r="P10" s="141">
        <v>166</v>
      </c>
      <c r="Q10" s="140" t="s">
        <v>1786</v>
      </c>
      <c r="R10" s="91" t="s">
        <v>2969</v>
      </c>
      <c r="S10" s="91">
        <v>43</v>
      </c>
      <c r="T10" s="91"/>
      <c r="U10" s="91" t="s">
        <v>1787</v>
      </c>
      <c r="V10" s="91" t="s">
        <v>1788</v>
      </c>
      <c r="W10" s="91">
        <v>140</v>
      </c>
    </row>
    <row r="11" spans="1:23" s="138" customFormat="1" ht="11.1" customHeight="1">
      <c r="B11" s="135">
        <v>2</v>
      </c>
      <c r="C11" s="91" t="s">
        <v>1983</v>
      </c>
      <c r="D11" s="91" t="s">
        <v>2970</v>
      </c>
      <c r="E11" s="91">
        <v>33</v>
      </c>
      <c r="F11" s="91"/>
      <c r="G11" s="91" t="s">
        <v>1984</v>
      </c>
      <c r="H11" s="91" t="s">
        <v>2971</v>
      </c>
      <c r="I11" s="139">
        <v>139</v>
      </c>
      <c r="J11" s="140" t="s">
        <v>1985</v>
      </c>
      <c r="K11" s="91" t="s">
        <v>1989</v>
      </c>
      <c r="L11" s="91">
        <v>22</v>
      </c>
      <c r="M11" s="91"/>
      <c r="N11" s="91" t="s">
        <v>1986</v>
      </c>
      <c r="O11" s="91" t="s">
        <v>1990</v>
      </c>
      <c r="P11" s="141">
        <v>216</v>
      </c>
      <c r="Q11" s="140" t="s">
        <v>1987</v>
      </c>
      <c r="R11" s="91" t="s">
        <v>1991</v>
      </c>
      <c r="S11" s="91">
        <v>50</v>
      </c>
      <c r="T11" s="91"/>
      <c r="U11" s="91" t="s">
        <v>1988</v>
      </c>
      <c r="V11" s="91" t="s">
        <v>1992</v>
      </c>
      <c r="W11" s="91">
        <v>139</v>
      </c>
    </row>
    <row r="12" spans="1:23" s="138" customFormat="1" ht="11.1" customHeight="1">
      <c r="B12" s="135">
        <v>1</v>
      </c>
      <c r="C12" s="91" t="s">
        <v>2178</v>
      </c>
      <c r="D12" s="91" t="s">
        <v>2183</v>
      </c>
      <c r="E12" s="91">
        <v>43</v>
      </c>
      <c r="F12" s="91"/>
      <c r="G12" s="91" t="s">
        <v>2179</v>
      </c>
      <c r="H12" s="91" t="s">
        <v>2184</v>
      </c>
      <c r="I12" s="139">
        <v>308</v>
      </c>
      <c r="J12" s="140" t="s">
        <v>2180</v>
      </c>
      <c r="K12" s="91" t="s">
        <v>2185</v>
      </c>
      <c r="L12" s="91">
        <v>26</v>
      </c>
      <c r="M12" s="91"/>
      <c r="N12" s="91" t="s">
        <v>2177</v>
      </c>
      <c r="O12" s="91" t="s">
        <v>2972</v>
      </c>
      <c r="P12" s="141">
        <v>163</v>
      </c>
      <c r="Q12" s="140" t="s">
        <v>2181</v>
      </c>
      <c r="R12" s="91" t="s">
        <v>2972</v>
      </c>
      <c r="S12" s="91">
        <v>22</v>
      </c>
      <c r="T12" s="91"/>
      <c r="U12" s="91" t="s">
        <v>2182</v>
      </c>
      <c r="V12" s="91" t="s">
        <v>2186</v>
      </c>
      <c r="W12" s="91">
        <v>103</v>
      </c>
    </row>
    <row r="13" spans="1:23" s="138" customFormat="1" ht="11.1" customHeight="1">
      <c r="B13" s="135" t="s">
        <v>171</v>
      </c>
      <c r="C13" s="91" t="s">
        <v>1785</v>
      </c>
      <c r="D13" s="91" t="s">
        <v>2962</v>
      </c>
      <c r="E13" s="91">
        <v>45</v>
      </c>
      <c r="F13" s="91"/>
      <c r="G13" s="91" t="s">
        <v>2707</v>
      </c>
      <c r="H13" s="91" t="s">
        <v>2708</v>
      </c>
      <c r="I13" s="139">
        <v>128</v>
      </c>
      <c r="J13" s="140" t="s">
        <v>2960</v>
      </c>
      <c r="K13" s="91" t="s">
        <v>2961</v>
      </c>
      <c r="L13" s="91">
        <v>28</v>
      </c>
      <c r="M13" s="91"/>
      <c r="N13" s="91" t="s">
        <v>1985</v>
      </c>
      <c r="O13" s="91" t="s">
        <v>2706</v>
      </c>
      <c r="P13" s="141">
        <v>209</v>
      </c>
      <c r="Q13" s="140" t="s">
        <v>2957</v>
      </c>
      <c r="R13" s="91" t="s">
        <v>2973</v>
      </c>
      <c r="S13" s="91">
        <v>56</v>
      </c>
      <c r="T13" s="91"/>
      <c r="U13" s="91" t="s">
        <v>2958</v>
      </c>
      <c r="V13" s="91" t="s">
        <v>2959</v>
      </c>
      <c r="W13" s="91">
        <v>112</v>
      </c>
    </row>
    <row r="14" spans="1:23" s="138" customFormat="1" ht="11.1" customHeight="1">
      <c r="B14" s="142" t="s">
        <v>507</v>
      </c>
      <c r="C14" s="91">
        <v>63</v>
      </c>
      <c r="D14" s="91" t="s">
        <v>3038</v>
      </c>
      <c r="E14" s="126">
        <v>41</v>
      </c>
      <c r="F14" s="126"/>
      <c r="G14" s="126">
        <v>53</v>
      </c>
      <c r="H14" s="126" t="s">
        <v>3038</v>
      </c>
      <c r="I14" s="139">
        <v>111</v>
      </c>
      <c r="J14" s="143">
        <v>59</v>
      </c>
      <c r="K14" s="126" t="s">
        <v>3038</v>
      </c>
      <c r="L14" s="126">
        <v>31</v>
      </c>
      <c r="M14" s="126"/>
      <c r="N14" s="126">
        <v>86</v>
      </c>
      <c r="O14" s="126" t="s">
        <v>549</v>
      </c>
      <c r="P14" s="145">
        <v>362</v>
      </c>
      <c r="Q14" s="143">
        <v>21</v>
      </c>
      <c r="R14" s="126" t="s">
        <v>3038</v>
      </c>
      <c r="S14" s="126">
        <v>49</v>
      </c>
      <c r="T14" s="126"/>
      <c r="U14" s="126">
        <v>85</v>
      </c>
      <c r="V14" s="126" t="s">
        <v>3038</v>
      </c>
      <c r="W14" s="126">
        <v>64</v>
      </c>
    </row>
    <row r="15" spans="1:23" s="138" customFormat="1" ht="11.1" customHeight="1">
      <c r="B15" s="98" t="s">
        <v>508</v>
      </c>
      <c r="C15" s="105" t="s">
        <v>2963</v>
      </c>
      <c r="D15" s="105" t="s">
        <v>2967</v>
      </c>
      <c r="E15" s="105">
        <v>29</v>
      </c>
      <c r="F15" s="105"/>
      <c r="G15" s="105" t="s">
        <v>2964</v>
      </c>
      <c r="H15" s="105" t="s">
        <v>2184</v>
      </c>
      <c r="I15" s="146">
        <v>308</v>
      </c>
      <c r="J15" s="147" t="s">
        <v>2965</v>
      </c>
      <c r="K15" s="105" t="s">
        <v>2968</v>
      </c>
      <c r="L15" s="105">
        <v>17</v>
      </c>
      <c r="M15" s="105"/>
      <c r="N15" s="105">
        <v>86</v>
      </c>
      <c r="O15" s="105" t="s">
        <v>549</v>
      </c>
      <c r="P15" s="148">
        <v>362</v>
      </c>
      <c r="Q15" s="147" t="s">
        <v>3026</v>
      </c>
      <c r="R15" s="105" t="s">
        <v>2972</v>
      </c>
      <c r="S15" s="105">
        <v>22</v>
      </c>
      <c r="T15" s="105"/>
      <c r="U15" s="105" t="s">
        <v>3027</v>
      </c>
      <c r="V15" s="105" t="s">
        <v>1788</v>
      </c>
      <c r="W15" s="105">
        <v>140</v>
      </c>
    </row>
    <row r="16" spans="1:23" s="138" customFormat="1" ht="12"/>
    <row r="17" spans="2:23" s="138" customFormat="1" ht="12"/>
    <row r="18" spans="2:23" s="138" customFormat="1" ht="12"/>
    <row r="19" spans="2:23" s="138" customFormat="1" ht="12">
      <c r="B19" s="155" t="s">
        <v>366</v>
      </c>
    </row>
    <row r="20" spans="2:23" s="138" customFormat="1" ht="12"/>
    <row r="21" spans="2:23" s="133" customFormat="1" ht="11.1" customHeight="1">
      <c r="B21" s="134"/>
      <c r="C21" s="397" t="s">
        <v>7</v>
      </c>
      <c r="D21" s="397"/>
      <c r="E21" s="397"/>
      <c r="F21" s="397"/>
      <c r="G21" s="397"/>
      <c r="H21" s="397"/>
      <c r="I21" s="397"/>
      <c r="J21" s="398" t="s">
        <v>182</v>
      </c>
      <c r="K21" s="399"/>
      <c r="L21" s="399"/>
      <c r="M21" s="399"/>
      <c r="N21" s="399"/>
      <c r="O21" s="399"/>
      <c r="P21" s="400"/>
      <c r="Q21" s="401" t="s">
        <v>8</v>
      </c>
      <c r="R21" s="397"/>
      <c r="S21" s="397"/>
      <c r="T21" s="397"/>
      <c r="U21" s="397"/>
      <c r="V21" s="397"/>
      <c r="W21" s="402"/>
    </row>
    <row r="22" spans="2:23" s="133" customFormat="1" ht="11.1" customHeight="1">
      <c r="B22" s="403" t="s">
        <v>506</v>
      </c>
      <c r="C22" s="405" t="s">
        <v>297</v>
      </c>
      <c r="D22" s="405"/>
      <c r="E22" s="405"/>
      <c r="F22" s="250"/>
      <c r="G22" s="405" t="s">
        <v>298</v>
      </c>
      <c r="H22" s="405"/>
      <c r="I22" s="406"/>
      <c r="J22" s="407" t="s">
        <v>297</v>
      </c>
      <c r="K22" s="408"/>
      <c r="L22" s="408"/>
      <c r="M22" s="252"/>
      <c r="N22" s="405" t="s">
        <v>298</v>
      </c>
      <c r="O22" s="405"/>
      <c r="P22" s="409"/>
      <c r="Q22" s="407" t="s">
        <v>297</v>
      </c>
      <c r="R22" s="408"/>
      <c r="S22" s="408"/>
      <c r="T22" s="252"/>
      <c r="U22" s="405" t="s">
        <v>298</v>
      </c>
      <c r="V22" s="405"/>
      <c r="W22" s="405"/>
    </row>
    <row r="23" spans="2:23" s="133" customFormat="1" ht="11.1" customHeight="1">
      <c r="B23" s="404"/>
      <c r="C23" s="410" t="s">
        <v>1</v>
      </c>
      <c r="D23" s="411"/>
      <c r="E23" s="135" t="s">
        <v>369</v>
      </c>
      <c r="F23" s="254"/>
      <c r="G23" s="410" t="s">
        <v>1</v>
      </c>
      <c r="H23" s="411"/>
      <c r="I23" s="136" t="s">
        <v>369</v>
      </c>
      <c r="J23" s="412" t="s">
        <v>1</v>
      </c>
      <c r="K23" s="411"/>
      <c r="L23" s="135" t="s">
        <v>369</v>
      </c>
      <c r="M23" s="254"/>
      <c r="N23" s="410" t="s">
        <v>1</v>
      </c>
      <c r="O23" s="411"/>
      <c r="P23" s="137" t="s">
        <v>369</v>
      </c>
      <c r="Q23" s="412" t="s">
        <v>1</v>
      </c>
      <c r="R23" s="411"/>
      <c r="S23" s="135" t="s">
        <v>369</v>
      </c>
      <c r="T23" s="254"/>
      <c r="U23" s="410" t="s">
        <v>1</v>
      </c>
      <c r="V23" s="411"/>
      <c r="W23" s="135" t="s">
        <v>369</v>
      </c>
    </row>
    <row r="24" spans="2:23" s="138" customFormat="1" ht="2.1" customHeight="1">
      <c r="B24" s="91"/>
      <c r="C24" s="91"/>
      <c r="D24" s="91"/>
      <c r="E24" s="91"/>
      <c r="F24" s="91"/>
      <c r="G24" s="91"/>
      <c r="H24" s="91"/>
      <c r="I24" s="136"/>
      <c r="J24" s="140"/>
      <c r="K24" s="91"/>
      <c r="L24" s="91"/>
      <c r="M24" s="91"/>
      <c r="N24" s="91"/>
      <c r="O24" s="91"/>
      <c r="P24" s="137"/>
      <c r="Q24" s="140"/>
      <c r="R24" s="91"/>
      <c r="S24" s="106"/>
      <c r="T24" s="106"/>
      <c r="U24" s="91"/>
      <c r="V24" s="91"/>
      <c r="W24" s="91"/>
    </row>
    <row r="25" spans="2:23" s="138" customFormat="1" ht="11.1" customHeight="1">
      <c r="B25" s="91">
        <v>1</v>
      </c>
      <c r="C25" s="91" t="s">
        <v>515</v>
      </c>
      <c r="D25" s="91" t="s">
        <v>509</v>
      </c>
      <c r="E25" s="91">
        <v>23</v>
      </c>
      <c r="F25" s="91"/>
      <c r="G25" s="91" t="s">
        <v>516</v>
      </c>
      <c r="H25" s="91" t="s">
        <v>517</v>
      </c>
      <c r="I25" s="139">
        <v>117</v>
      </c>
      <c r="J25" s="143" t="s">
        <v>518</v>
      </c>
      <c r="K25" s="91" t="s">
        <v>510</v>
      </c>
      <c r="L25" s="91">
        <v>26</v>
      </c>
      <c r="M25" s="91"/>
      <c r="N25" s="91" t="s">
        <v>519</v>
      </c>
      <c r="O25" s="91" t="s">
        <v>510</v>
      </c>
      <c r="P25" s="141">
        <v>208</v>
      </c>
      <c r="Q25" s="91" t="s">
        <v>520</v>
      </c>
      <c r="R25" s="91" t="s">
        <v>521</v>
      </c>
      <c r="S25" s="91">
        <v>36</v>
      </c>
      <c r="T25" s="91"/>
      <c r="U25" s="91" t="s">
        <v>522</v>
      </c>
      <c r="V25" s="91" t="s">
        <v>523</v>
      </c>
      <c r="W25" s="91">
        <v>79</v>
      </c>
    </row>
    <row r="26" spans="2:23" s="138" customFormat="1" ht="11.1" customHeight="1">
      <c r="B26" s="91">
        <v>2</v>
      </c>
      <c r="C26" s="91" t="s">
        <v>524</v>
      </c>
      <c r="D26" s="91" t="s">
        <v>525</v>
      </c>
      <c r="E26" s="91">
        <v>23</v>
      </c>
      <c r="F26" s="91"/>
      <c r="G26" s="91" t="s">
        <v>526</v>
      </c>
      <c r="H26" s="91" t="s">
        <v>527</v>
      </c>
      <c r="I26" s="139">
        <v>99</v>
      </c>
      <c r="J26" s="143" t="s">
        <v>528</v>
      </c>
      <c r="K26" s="91" t="s">
        <v>529</v>
      </c>
      <c r="L26" s="91">
        <v>23</v>
      </c>
      <c r="M26" s="144"/>
      <c r="N26" s="149" t="s">
        <v>532</v>
      </c>
      <c r="O26" s="91" t="s">
        <v>299</v>
      </c>
      <c r="P26" s="141">
        <v>212</v>
      </c>
      <c r="Q26" s="91" t="s">
        <v>530</v>
      </c>
      <c r="R26" s="91" t="s">
        <v>531</v>
      </c>
      <c r="S26" s="91">
        <v>31</v>
      </c>
      <c r="T26" s="91"/>
      <c r="U26" s="150" t="s">
        <v>558</v>
      </c>
      <c r="V26" s="91" t="s">
        <v>367</v>
      </c>
      <c r="W26" s="91">
        <v>89</v>
      </c>
    </row>
    <row r="27" spans="2:23" s="138" customFormat="1" ht="11.1" customHeight="1">
      <c r="B27" s="91" t="s">
        <v>563</v>
      </c>
      <c r="C27" s="150" t="s">
        <v>533</v>
      </c>
      <c r="D27" s="91" t="s">
        <v>535</v>
      </c>
      <c r="E27" s="91">
        <v>26</v>
      </c>
      <c r="F27" s="91"/>
      <c r="G27" s="150" t="s">
        <v>536</v>
      </c>
      <c r="H27" s="91" t="s">
        <v>537</v>
      </c>
      <c r="I27" s="139">
        <v>80</v>
      </c>
      <c r="J27" s="151" t="s">
        <v>538</v>
      </c>
      <c r="K27" s="91" t="s">
        <v>539</v>
      </c>
      <c r="L27" s="91">
        <v>25</v>
      </c>
      <c r="M27" s="91"/>
      <c r="N27" s="121" t="s">
        <v>540</v>
      </c>
      <c r="O27" s="91" t="s">
        <v>537</v>
      </c>
      <c r="P27" s="141">
        <v>246</v>
      </c>
      <c r="Q27" s="121" t="s">
        <v>541</v>
      </c>
      <c r="R27" s="91" t="s">
        <v>542</v>
      </c>
      <c r="S27" s="91">
        <v>57</v>
      </c>
      <c r="T27" s="91"/>
      <c r="U27" s="121" t="s">
        <v>534</v>
      </c>
      <c r="V27" s="91" t="s">
        <v>543</v>
      </c>
      <c r="W27" s="91">
        <v>84</v>
      </c>
    </row>
    <row r="28" spans="2:23" s="138" customFormat="1" ht="11.1" customHeight="1">
      <c r="B28" s="91" t="s">
        <v>561</v>
      </c>
      <c r="C28" s="150" t="s">
        <v>548</v>
      </c>
      <c r="D28" s="91" t="s">
        <v>549</v>
      </c>
      <c r="E28" s="91">
        <v>29</v>
      </c>
      <c r="F28" s="91"/>
      <c r="G28" s="121" t="s">
        <v>550</v>
      </c>
      <c r="H28" s="91" t="s">
        <v>368</v>
      </c>
      <c r="I28" s="139">
        <v>76</v>
      </c>
      <c r="J28" s="151" t="s">
        <v>551</v>
      </c>
      <c r="K28" s="91" t="s">
        <v>552</v>
      </c>
      <c r="L28" s="91">
        <v>51</v>
      </c>
      <c r="M28" s="91"/>
      <c r="N28" s="121" t="s">
        <v>533</v>
      </c>
      <c r="O28" s="91" t="s">
        <v>549</v>
      </c>
      <c r="P28" s="141">
        <v>136</v>
      </c>
      <c r="Q28" s="121" t="s">
        <v>553</v>
      </c>
      <c r="R28" s="91" t="s">
        <v>552</v>
      </c>
      <c r="S28" s="91">
        <v>61</v>
      </c>
      <c r="T28" s="91"/>
      <c r="U28" s="91" t="s">
        <v>553</v>
      </c>
      <c r="V28" s="91" t="s">
        <v>552</v>
      </c>
      <c r="W28" s="91">
        <v>61</v>
      </c>
    </row>
    <row r="29" spans="2:23" s="138" customFormat="1" ht="11.1" customHeight="1">
      <c r="B29" s="126" t="s">
        <v>507</v>
      </c>
      <c r="C29" s="152" t="s">
        <v>554</v>
      </c>
      <c r="D29" s="126" t="s">
        <v>555</v>
      </c>
      <c r="E29" s="126">
        <v>22</v>
      </c>
      <c r="F29" s="126"/>
      <c r="G29" s="126" t="s">
        <v>554</v>
      </c>
      <c r="H29" s="126" t="s">
        <v>555</v>
      </c>
      <c r="I29" s="139">
        <v>22</v>
      </c>
      <c r="J29" s="151" t="s">
        <v>548</v>
      </c>
      <c r="K29" s="126" t="s">
        <v>555</v>
      </c>
      <c r="L29" s="126">
        <v>34</v>
      </c>
      <c r="M29" s="126"/>
      <c r="N29" s="152" t="s">
        <v>556</v>
      </c>
      <c r="O29" s="126" t="s">
        <v>555</v>
      </c>
      <c r="P29" s="141">
        <v>223</v>
      </c>
      <c r="Q29" s="144" t="s">
        <v>6</v>
      </c>
      <c r="R29" s="126" t="s">
        <v>6</v>
      </c>
      <c r="S29" s="126" t="s">
        <v>6</v>
      </c>
      <c r="T29" s="126"/>
      <c r="U29" s="126" t="s">
        <v>6</v>
      </c>
      <c r="V29" s="126" t="s">
        <v>6</v>
      </c>
      <c r="W29" s="126" t="s">
        <v>6</v>
      </c>
    </row>
    <row r="30" spans="2:23" s="138" customFormat="1" ht="11.1" customHeight="1">
      <c r="B30" s="105" t="s">
        <v>508</v>
      </c>
      <c r="C30" s="129" t="s">
        <v>562</v>
      </c>
      <c r="D30" s="105" t="s">
        <v>555</v>
      </c>
      <c r="E30" s="105">
        <v>22</v>
      </c>
      <c r="F30" s="105"/>
      <c r="G30" s="153" t="s">
        <v>562</v>
      </c>
      <c r="H30" s="105" t="s">
        <v>555</v>
      </c>
      <c r="I30" s="146">
        <v>22</v>
      </c>
      <c r="J30" s="154" t="s">
        <v>557</v>
      </c>
      <c r="K30" s="105" t="s">
        <v>529</v>
      </c>
      <c r="L30" s="105">
        <v>23</v>
      </c>
      <c r="M30" s="105"/>
      <c r="N30" s="129" t="s">
        <v>564</v>
      </c>
      <c r="O30" s="105" t="s">
        <v>537</v>
      </c>
      <c r="P30" s="148">
        <v>246</v>
      </c>
      <c r="Q30" s="154" t="s">
        <v>559</v>
      </c>
      <c r="R30" s="105" t="s">
        <v>531</v>
      </c>
      <c r="S30" s="105">
        <v>31</v>
      </c>
      <c r="T30" s="105"/>
      <c r="U30" s="129" t="s">
        <v>560</v>
      </c>
      <c r="V30" s="105" t="s">
        <v>367</v>
      </c>
      <c r="W30" s="105">
        <v>89</v>
      </c>
    </row>
  </sheetData>
  <mergeCells count="32">
    <mergeCell ref="B6:B7"/>
    <mergeCell ref="U6:W6"/>
    <mergeCell ref="J5:P5"/>
    <mergeCell ref="C6:E6"/>
    <mergeCell ref="G6:I6"/>
    <mergeCell ref="J6:L6"/>
    <mergeCell ref="N6:P6"/>
    <mergeCell ref="Q6:S6"/>
    <mergeCell ref="Q5:W5"/>
    <mergeCell ref="C5:I5"/>
    <mergeCell ref="C7:D7"/>
    <mergeCell ref="G7:H7"/>
    <mergeCell ref="J7:K7"/>
    <mergeCell ref="N7:O7"/>
    <mergeCell ref="Q7:R7"/>
    <mergeCell ref="U7:V7"/>
    <mergeCell ref="C21:I21"/>
    <mergeCell ref="J21:P21"/>
    <mergeCell ref="Q21:W21"/>
    <mergeCell ref="B22:B23"/>
    <mergeCell ref="C22:E22"/>
    <mergeCell ref="G22:I22"/>
    <mergeCell ref="J22:L22"/>
    <mergeCell ref="N22:P22"/>
    <mergeCell ref="Q22:S22"/>
    <mergeCell ref="U22:W22"/>
    <mergeCell ref="C23:D23"/>
    <mergeCell ref="G23:H23"/>
    <mergeCell ref="J23:K23"/>
    <mergeCell ref="N23:O23"/>
    <mergeCell ref="Q23:R23"/>
    <mergeCell ref="U23:V2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3"/>
  <sheetViews>
    <sheetView workbookViewId="0">
      <pane xSplit="4" ySplit="10" topLeftCell="E12" activePane="bottomRight" state="frozen"/>
      <selection pane="topRight" activeCell="E1" sqref="E1"/>
      <selection pane="bottomLeft" activeCell="A11" sqref="A11"/>
      <selection pane="bottomRight"/>
    </sheetView>
  </sheetViews>
  <sheetFormatPr defaultRowHeight="15"/>
  <cols>
    <col min="1" max="1" width="1.7109375" style="85" customWidth="1"/>
    <col min="2" max="2" width="2.7109375" style="86" customWidth="1"/>
    <col min="3" max="3" width="10.7109375" style="86" customWidth="1"/>
    <col min="4" max="4" width="6.28515625" style="86" customWidth="1"/>
    <col min="5" max="9" width="3.7109375" style="86" customWidth="1"/>
    <col min="10" max="24" width="4.7109375" style="86" customWidth="1"/>
    <col min="25" max="16384" width="9.140625" style="85"/>
  </cols>
  <sheetData>
    <row r="1" spans="1:24" ht="18.75">
      <c r="A1" s="84" t="s">
        <v>3587</v>
      </c>
    </row>
    <row r="4" spans="1:24" hidden="1"/>
    <row r="5" spans="1:24" hidden="1"/>
    <row r="6" spans="1:24" hidden="1"/>
    <row r="7" spans="1:24" hidden="1"/>
    <row r="8" spans="1:24">
      <c r="E8" s="422" t="s">
        <v>3562</v>
      </c>
    </row>
    <row r="9" spans="1:24" s="244" customFormat="1" ht="14.25">
      <c r="B9" s="322"/>
      <c r="C9" s="322" t="s">
        <v>38</v>
      </c>
      <c r="D9" s="325" t="s">
        <v>55</v>
      </c>
      <c r="E9" s="322">
        <v>1</v>
      </c>
      <c r="F9" s="322">
        <v>2</v>
      </c>
      <c r="G9" s="322">
        <v>3</v>
      </c>
      <c r="H9" s="322">
        <v>4</v>
      </c>
      <c r="I9" s="322">
        <v>5</v>
      </c>
      <c r="J9" s="322">
        <v>6</v>
      </c>
      <c r="K9" s="322">
        <v>7</v>
      </c>
      <c r="L9" s="322">
        <v>8</v>
      </c>
      <c r="M9" s="322">
        <v>9</v>
      </c>
      <c r="N9" s="322">
        <v>10</v>
      </c>
      <c r="O9" s="322">
        <v>11</v>
      </c>
      <c r="P9" s="322">
        <v>12</v>
      </c>
      <c r="Q9" s="322">
        <v>13</v>
      </c>
      <c r="R9" s="322">
        <v>14</v>
      </c>
      <c r="S9" s="322">
        <v>15</v>
      </c>
      <c r="T9" s="322">
        <v>16</v>
      </c>
      <c r="U9" s="322">
        <v>17</v>
      </c>
      <c r="V9" s="322">
        <v>18</v>
      </c>
      <c r="W9" s="322">
        <v>19</v>
      </c>
      <c r="X9" s="322">
        <v>20</v>
      </c>
    </row>
    <row r="11" spans="1:24">
      <c r="B11" s="322">
        <v>1</v>
      </c>
      <c r="C11" s="322" t="s">
        <v>59</v>
      </c>
      <c r="D11" s="325">
        <v>3437</v>
      </c>
      <c r="E11" s="324">
        <v>1</v>
      </c>
      <c r="F11" s="324">
        <v>1</v>
      </c>
      <c r="G11" s="324">
        <v>3</v>
      </c>
      <c r="H11" s="324">
        <v>-1</v>
      </c>
      <c r="I11" s="324">
        <v>0</v>
      </c>
      <c r="J11" s="324">
        <v>1</v>
      </c>
      <c r="K11" s="324">
        <v>1</v>
      </c>
      <c r="L11" s="324">
        <v>0</v>
      </c>
      <c r="M11" s="324">
        <v>1</v>
      </c>
      <c r="N11" s="324">
        <v>0</v>
      </c>
      <c r="O11" s="324">
        <v>1</v>
      </c>
      <c r="P11" s="324">
        <v>2</v>
      </c>
      <c r="Q11" s="324">
        <v>-1</v>
      </c>
      <c r="R11" s="324">
        <v>0</v>
      </c>
      <c r="S11" s="324">
        <v>0</v>
      </c>
      <c r="T11" s="324">
        <v>0</v>
      </c>
      <c r="U11" s="324">
        <v>1</v>
      </c>
      <c r="V11" s="324">
        <v>0</v>
      </c>
      <c r="W11" s="324">
        <v>0</v>
      </c>
      <c r="X11" s="324">
        <v>2</v>
      </c>
    </row>
    <row r="12" spans="1:24">
      <c r="B12" s="322">
        <v>2</v>
      </c>
      <c r="C12" s="322" t="s">
        <v>3561</v>
      </c>
      <c r="D12" s="325">
        <v>3418</v>
      </c>
      <c r="E12" s="324">
        <v>0</v>
      </c>
      <c r="F12" s="324">
        <v>1</v>
      </c>
      <c r="G12" s="324">
        <v>-1</v>
      </c>
      <c r="H12" s="324">
        <v>0</v>
      </c>
      <c r="I12" s="324">
        <v>3</v>
      </c>
      <c r="J12" s="324">
        <v>0</v>
      </c>
      <c r="K12" s="324">
        <v>-1</v>
      </c>
      <c r="L12" s="324">
        <v>-1</v>
      </c>
      <c r="M12" s="324">
        <v>0</v>
      </c>
      <c r="N12" s="324">
        <v>1</v>
      </c>
      <c r="O12" s="324">
        <v>-1</v>
      </c>
      <c r="P12" s="324">
        <v>1</v>
      </c>
      <c r="Q12" s="324">
        <v>0</v>
      </c>
      <c r="R12" s="324">
        <v>0</v>
      </c>
      <c r="S12" s="324">
        <v>-1</v>
      </c>
      <c r="T12" s="324">
        <v>1</v>
      </c>
      <c r="U12" s="324">
        <v>2</v>
      </c>
      <c r="V12" s="324">
        <v>1</v>
      </c>
      <c r="W12" s="324">
        <v>0</v>
      </c>
      <c r="X12" s="324">
        <v>1</v>
      </c>
    </row>
    <row r="13" spans="1:24">
      <c r="B13" s="326">
        <v>3</v>
      </c>
      <c r="C13" s="326" t="s">
        <v>58</v>
      </c>
      <c r="D13" s="326">
        <v>3413</v>
      </c>
      <c r="E13" s="324">
        <v>0</v>
      </c>
      <c r="F13" s="324">
        <v>-2</v>
      </c>
      <c r="G13" s="324">
        <v>-1</v>
      </c>
      <c r="H13" s="324">
        <v>1</v>
      </c>
      <c r="I13" s="324">
        <v>-1</v>
      </c>
      <c r="J13" s="324">
        <v>-1</v>
      </c>
      <c r="K13" s="324">
        <v>1</v>
      </c>
      <c r="L13" s="324">
        <v>-1</v>
      </c>
      <c r="M13" s="324">
        <v>0</v>
      </c>
      <c r="N13" s="324">
        <v>-1</v>
      </c>
      <c r="O13" s="324">
        <v>1</v>
      </c>
      <c r="P13" s="324">
        <v>-1</v>
      </c>
      <c r="Q13" s="324">
        <v>0</v>
      </c>
      <c r="R13" s="324">
        <v>1</v>
      </c>
      <c r="S13" s="324">
        <v>1</v>
      </c>
      <c r="T13" s="324">
        <v>0</v>
      </c>
      <c r="U13" s="324">
        <v>-1</v>
      </c>
      <c r="V13" s="324">
        <v>-1</v>
      </c>
      <c r="W13" s="324">
        <v>0</v>
      </c>
      <c r="X13" s="324">
        <v>-2</v>
      </c>
    </row>
    <row r="14" spans="1:24">
      <c r="B14" s="322">
        <v>4</v>
      </c>
      <c r="C14" s="322" t="s">
        <v>56</v>
      </c>
      <c r="D14" s="325">
        <v>3399</v>
      </c>
      <c r="E14" s="324">
        <v>-1</v>
      </c>
      <c r="F14" s="324">
        <v>0</v>
      </c>
      <c r="G14" s="324">
        <v>-1</v>
      </c>
      <c r="H14" s="324">
        <v>0</v>
      </c>
      <c r="I14" s="324">
        <v>-2</v>
      </c>
      <c r="J14" s="324">
        <v>0</v>
      </c>
      <c r="K14" s="324">
        <v>-1</v>
      </c>
      <c r="L14" s="324">
        <v>2</v>
      </c>
      <c r="M14" s="324">
        <v>-1</v>
      </c>
      <c r="N14" s="324">
        <v>0</v>
      </c>
      <c r="O14" s="324">
        <v>-1</v>
      </c>
      <c r="P14" s="324">
        <v>-2</v>
      </c>
      <c r="Q14" s="324">
        <v>1</v>
      </c>
      <c r="R14" s="324">
        <v>-1</v>
      </c>
      <c r="S14" s="324">
        <v>0</v>
      </c>
      <c r="T14" s="324">
        <v>-1</v>
      </c>
      <c r="U14" s="324">
        <v>-2</v>
      </c>
      <c r="V14" s="324">
        <v>0</v>
      </c>
      <c r="W14" s="324">
        <v>0</v>
      </c>
      <c r="X14" s="324">
        <v>-1</v>
      </c>
    </row>
    <row r="15" spans="1:24">
      <c r="B15" s="327"/>
      <c r="C15" s="327"/>
      <c r="D15" s="327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323"/>
      <c r="W15" s="323"/>
      <c r="X15" s="323"/>
    </row>
    <row r="16" spans="1:24" ht="15.75" customHeight="1">
      <c r="B16" s="337"/>
      <c r="C16" s="337"/>
      <c r="D16" s="337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</row>
    <row r="17" spans="2:24">
      <c r="B17" s="337"/>
      <c r="C17" s="337"/>
      <c r="D17" s="337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</row>
    <row r="18" spans="2:24">
      <c r="B18" s="337"/>
      <c r="C18" s="337"/>
      <c r="D18" s="337"/>
      <c r="E18" s="421" t="s">
        <v>3576</v>
      </c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</row>
    <row r="19" spans="2:24">
      <c r="B19" s="322"/>
      <c r="C19" s="322"/>
      <c r="D19" s="325"/>
      <c r="E19" s="327">
        <v>1</v>
      </c>
      <c r="F19" s="327">
        <v>2</v>
      </c>
      <c r="G19" s="327">
        <v>3</v>
      </c>
      <c r="H19" s="327">
        <v>4</v>
      </c>
      <c r="I19" s="327">
        <v>5</v>
      </c>
      <c r="J19" s="327">
        <v>6</v>
      </c>
      <c r="K19" s="327">
        <v>7</v>
      </c>
      <c r="L19" s="327">
        <v>8</v>
      </c>
      <c r="M19" s="327">
        <v>9</v>
      </c>
      <c r="N19" s="327">
        <v>10</v>
      </c>
      <c r="O19" s="327">
        <v>11</v>
      </c>
      <c r="P19" s="327">
        <v>12</v>
      </c>
      <c r="Q19" s="327">
        <v>13</v>
      </c>
      <c r="R19" s="327">
        <v>14</v>
      </c>
      <c r="S19" s="327">
        <v>15</v>
      </c>
      <c r="T19" s="327">
        <v>16</v>
      </c>
      <c r="U19" s="327">
        <v>17</v>
      </c>
      <c r="V19" s="327">
        <v>18</v>
      </c>
      <c r="W19" s="327">
        <v>19</v>
      </c>
      <c r="X19" s="327">
        <v>20</v>
      </c>
    </row>
    <row r="20" spans="2:24">
      <c r="B20" s="322">
        <v>1</v>
      </c>
      <c r="C20" s="322" t="s">
        <v>59</v>
      </c>
      <c r="D20" s="328">
        <v>3437</v>
      </c>
      <c r="E20" s="324">
        <v>1</v>
      </c>
      <c r="F20" s="324">
        <f>E20+F11</f>
        <v>2</v>
      </c>
      <c r="G20" s="324">
        <f>F20+G11</f>
        <v>5</v>
      </c>
      <c r="H20" s="324">
        <f>G20+H11</f>
        <v>4</v>
      </c>
      <c r="I20" s="324">
        <f>H20+I11</f>
        <v>4</v>
      </c>
      <c r="J20" s="324">
        <f>I20+J11</f>
        <v>5</v>
      </c>
      <c r="K20" s="324">
        <f>J20+K11</f>
        <v>6</v>
      </c>
      <c r="L20" s="324">
        <f>K20+L11</f>
        <v>6</v>
      </c>
      <c r="M20" s="324">
        <f>L20+M11</f>
        <v>7</v>
      </c>
      <c r="N20" s="324">
        <f>M20+N11</f>
        <v>7</v>
      </c>
      <c r="O20" s="324">
        <f>N20+O11</f>
        <v>8</v>
      </c>
      <c r="P20" s="324">
        <f>O20+P11</f>
        <v>10</v>
      </c>
      <c r="Q20" s="324">
        <f>P20+Q11</f>
        <v>9</v>
      </c>
      <c r="R20" s="324">
        <f>Q20+R11</f>
        <v>9</v>
      </c>
      <c r="S20" s="324">
        <f>R20+S11</f>
        <v>9</v>
      </c>
      <c r="T20" s="324">
        <f>S20+T11</f>
        <v>9</v>
      </c>
      <c r="U20" s="324">
        <f>T20+U11</f>
        <v>10</v>
      </c>
      <c r="V20" s="324">
        <f>U20+V11</f>
        <v>10</v>
      </c>
      <c r="W20" s="324">
        <f>V20+W11</f>
        <v>10</v>
      </c>
      <c r="X20" s="324">
        <f>W20+X11</f>
        <v>12</v>
      </c>
    </row>
    <row r="21" spans="2:24">
      <c r="B21" s="322">
        <v>2</v>
      </c>
      <c r="C21" s="322" t="s">
        <v>3561</v>
      </c>
      <c r="D21" s="328">
        <v>3418</v>
      </c>
      <c r="E21" s="324">
        <v>0</v>
      </c>
      <c r="F21" s="324">
        <f>E21+F12</f>
        <v>1</v>
      </c>
      <c r="G21" s="324">
        <f>F21+G12</f>
        <v>0</v>
      </c>
      <c r="H21" s="324">
        <f>G21+H12</f>
        <v>0</v>
      </c>
      <c r="I21" s="324">
        <f>H21+I12</f>
        <v>3</v>
      </c>
      <c r="J21" s="324">
        <f>I21+J12</f>
        <v>3</v>
      </c>
      <c r="K21" s="324">
        <f>J21+K12</f>
        <v>2</v>
      </c>
      <c r="L21" s="324">
        <f>K21+L12</f>
        <v>1</v>
      </c>
      <c r="M21" s="324">
        <f>L21+M12</f>
        <v>1</v>
      </c>
      <c r="N21" s="324">
        <f>M21+N12</f>
        <v>2</v>
      </c>
      <c r="O21" s="324">
        <f>N21+O12</f>
        <v>1</v>
      </c>
      <c r="P21" s="324">
        <f>O21+P12</f>
        <v>2</v>
      </c>
      <c r="Q21" s="324">
        <f>P21+Q12</f>
        <v>2</v>
      </c>
      <c r="R21" s="324">
        <f>Q21+R12</f>
        <v>2</v>
      </c>
      <c r="S21" s="324">
        <f>R21+S12</f>
        <v>1</v>
      </c>
      <c r="T21" s="324">
        <f>S21+T12</f>
        <v>2</v>
      </c>
      <c r="U21" s="324">
        <f>T21+U12</f>
        <v>4</v>
      </c>
      <c r="V21" s="324">
        <f>U21+V12</f>
        <v>5</v>
      </c>
      <c r="W21" s="324">
        <f>V21+W12</f>
        <v>5</v>
      </c>
      <c r="X21" s="324">
        <f>W21+X12</f>
        <v>6</v>
      </c>
    </row>
    <row r="22" spans="2:24">
      <c r="B22" s="326">
        <v>3</v>
      </c>
      <c r="C22" s="326" t="s">
        <v>58</v>
      </c>
      <c r="D22" s="328">
        <v>3413</v>
      </c>
      <c r="E22" s="324">
        <v>0</v>
      </c>
      <c r="F22" s="324">
        <f>E22+F13</f>
        <v>-2</v>
      </c>
      <c r="G22" s="324">
        <f>F22+G13</f>
        <v>-3</v>
      </c>
      <c r="H22" s="324">
        <f>G22+H13</f>
        <v>-2</v>
      </c>
      <c r="I22" s="324">
        <f>H22+I13</f>
        <v>-3</v>
      </c>
      <c r="J22" s="324">
        <f>I22+J13</f>
        <v>-4</v>
      </c>
      <c r="K22" s="324">
        <f>J22+K13</f>
        <v>-3</v>
      </c>
      <c r="L22" s="324">
        <f>K22+L13</f>
        <v>-4</v>
      </c>
      <c r="M22" s="324">
        <f>L22+M13</f>
        <v>-4</v>
      </c>
      <c r="N22" s="324">
        <f>M22+N13</f>
        <v>-5</v>
      </c>
      <c r="O22" s="324">
        <f>N22+O13</f>
        <v>-4</v>
      </c>
      <c r="P22" s="324">
        <f>O22+P13</f>
        <v>-5</v>
      </c>
      <c r="Q22" s="324">
        <f>P22+Q13</f>
        <v>-5</v>
      </c>
      <c r="R22" s="324">
        <f>Q22+R13</f>
        <v>-4</v>
      </c>
      <c r="S22" s="324">
        <f>R22+S13</f>
        <v>-3</v>
      </c>
      <c r="T22" s="324">
        <f>S22+T13</f>
        <v>-3</v>
      </c>
      <c r="U22" s="324">
        <f>T22+U13</f>
        <v>-4</v>
      </c>
      <c r="V22" s="324">
        <f>U22+V13</f>
        <v>-5</v>
      </c>
      <c r="W22" s="324">
        <f>V22+W13</f>
        <v>-5</v>
      </c>
      <c r="X22" s="324">
        <f>W22+X13</f>
        <v>-7</v>
      </c>
    </row>
    <row r="23" spans="2:24">
      <c r="B23" s="322">
        <v>4</v>
      </c>
      <c r="C23" s="322" t="s">
        <v>56</v>
      </c>
      <c r="D23" s="328">
        <v>3399</v>
      </c>
      <c r="E23" s="324">
        <v>-1</v>
      </c>
      <c r="F23" s="324">
        <f>E23+F14</f>
        <v>-1</v>
      </c>
      <c r="G23" s="324">
        <f>F23+G14</f>
        <v>-2</v>
      </c>
      <c r="H23" s="324">
        <f>G23+H14</f>
        <v>-2</v>
      </c>
      <c r="I23" s="324">
        <f>H23+I14</f>
        <v>-4</v>
      </c>
      <c r="J23" s="324">
        <f>I23+J14</f>
        <v>-4</v>
      </c>
      <c r="K23" s="324">
        <f>J23+K14</f>
        <v>-5</v>
      </c>
      <c r="L23" s="324">
        <f>K23+L14</f>
        <v>-3</v>
      </c>
      <c r="M23" s="324">
        <f>L23+M14</f>
        <v>-4</v>
      </c>
      <c r="N23" s="324">
        <f>M23+N14</f>
        <v>-4</v>
      </c>
      <c r="O23" s="324">
        <f>N23+O14</f>
        <v>-5</v>
      </c>
      <c r="P23" s="324">
        <f>O23+P14</f>
        <v>-7</v>
      </c>
      <c r="Q23" s="324">
        <f>P23+Q14</f>
        <v>-6</v>
      </c>
      <c r="R23" s="324">
        <f>Q23+R14</f>
        <v>-7</v>
      </c>
      <c r="S23" s="324">
        <f>R23+S14</f>
        <v>-7</v>
      </c>
      <c r="T23" s="324">
        <f>S23+T14</f>
        <v>-8</v>
      </c>
      <c r="U23" s="324">
        <f>T23+U14</f>
        <v>-10</v>
      </c>
      <c r="V23" s="324">
        <f>U23+V14</f>
        <v>-10</v>
      </c>
      <c r="W23" s="324">
        <f>V23+W14</f>
        <v>-10</v>
      </c>
      <c r="X23" s="324">
        <f>W23+X14</f>
        <v>-11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7"/>
  <sheetViews>
    <sheetView zoomScale="166" zoomScaleNormal="166" workbookViewId="0">
      <pane ySplit="10" topLeftCell="A11" activePane="bottomLeft" state="frozen"/>
      <selection pane="bottomLeft" activeCell="A7" sqref="A7"/>
    </sheetView>
  </sheetViews>
  <sheetFormatPr defaultRowHeight="15"/>
  <cols>
    <col min="1" max="1" width="1.7109375" style="18" customWidth="1"/>
    <col min="2" max="2" width="2.7109375" style="19" customWidth="1"/>
    <col min="3" max="3" width="3.28515625" style="19" customWidth="1"/>
    <col min="4" max="4" width="11.7109375" style="15" customWidth="1"/>
    <col min="5" max="5" width="0.85546875" style="15" customWidth="1"/>
    <col min="6" max="6" width="9.7109375" style="15" customWidth="1"/>
    <col min="7" max="7" width="4.7109375" style="15" customWidth="1"/>
    <col min="8" max="8" width="3.7109375" style="15" customWidth="1"/>
    <col min="9" max="9" width="3.7109375" style="16" customWidth="1"/>
    <col min="10" max="10" width="5.7109375" style="16" customWidth="1"/>
    <col min="11" max="11" width="5.7109375" style="58" customWidth="1"/>
    <col min="12" max="12" width="5.7109375" style="15" customWidth="1"/>
    <col min="13" max="13" width="22.7109375" style="16" customWidth="1"/>
    <col min="14" max="14" width="6.7109375" style="16" customWidth="1"/>
    <col min="15" max="15" width="5.7109375" style="16" customWidth="1"/>
    <col min="16" max="16" width="1.7109375" style="35" customWidth="1"/>
    <col min="17" max="17" width="1.7109375" style="419" customWidth="1"/>
    <col min="18" max="18" width="60.7109375" style="17" customWidth="1"/>
    <col min="19" max="19" width="40.7109375" style="17" customWidth="1"/>
    <col min="20" max="16384" width="9.140625" style="18"/>
  </cols>
  <sheetData>
    <row r="1" spans="1:19" ht="18.75">
      <c r="A1" s="2" t="s">
        <v>585</v>
      </c>
      <c r="G1" s="170"/>
      <c r="P1" s="34"/>
    </row>
    <row r="2" spans="1:19" ht="11.1" customHeight="1">
      <c r="A2" s="2"/>
      <c r="P2" s="34"/>
    </row>
    <row r="3" spans="1:19" ht="11.1" customHeight="1">
      <c r="A3" s="2"/>
      <c r="D3" s="19"/>
      <c r="E3" s="171"/>
      <c r="J3" s="70"/>
      <c r="O3" s="62"/>
      <c r="P3" s="34"/>
    </row>
    <row r="4" spans="1:19" ht="11.1" customHeight="1">
      <c r="A4" s="2"/>
      <c r="D4" s="19"/>
      <c r="E4" s="171"/>
      <c r="O4" s="334"/>
      <c r="P4" s="34"/>
    </row>
    <row r="5" spans="1:19" ht="11.1" customHeight="1">
      <c r="A5" s="2"/>
      <c r="D5" s="19"/>
      <c r="E5" s="171"/>
      <c r="O5" s="334"/>
      <c r="P5" s="34"/>
    </row>
    <row r="6" spans="1:19" ht="11.1" customHeight="1">
      <c r="A6" s="2"/>
      <c r="O6" s="334"/>
      <c r="P6" s="34"/>
    </row>
    <row r="7" spans="1:19" s="6" customFormat="1" ht="12">
      <c r="A7" s="3"/>
      <c r="B7" s="4"/>
      <c r="C7" s="4"/>
      <c r="D7" s="7"/>
      <c r="E7" s="7"/>
      <c r="F7" s="5"/>
      <c r="G7" s="5"/>
      <c r="H7" s="5"/>
      <c r="I7" s="63"/>
      <c r="J7" s="63"/>
      <c r="K7" s="64"/>
      <c r="L7" s="5"/>
      <c r="M7" s="63"/>
      <c r="N7" s="63"/>
      <c r="O7" s="334"/>
      <c r="P7" s="65"/>
      <c r="Q7" s="420"/>
      <c r="R7" s="7"/>
      <c r="S7" s="7"/>
    </row>
    <row r="9" spans="1:19" s="36" customFormat="1" ht="11.1" customHeight="1">
      <c r="B9" s="341" t="s">
        <v>0</v>
      </c>
      <c r="C9" s="345" t="s">
        <v>38</v>
      </c>
      <c r="D9" s="347"/>
      <c r="E9" s="172"/>
      <c r="F9" s="345" t="s">
        <v>167</v>
      </c>
      <c r="G9" s="346"/>
      <c r="H9" s="347"/>
      <c r="I9" s="343" t="s">
        <v>153</v>
      </c>
      <c r="J9" s="53" t="s">
        <v>193</v>
      </c>
      <c r="K9" s="357" t="s">
        <v>209</v>
      </c>
      <c r="L9" s="348" t="s">
        <v>123</v>
      </c>
      <c r="M9" s="355" t="s">
        <v>69</v>
      </c>
      <c r="N9" s="354" t="s">
        <v>154</v>
      </c>
      <c r="O9" s="350" t="s">
        <v>183</v>
      </c>
      <c r="P9" s="351"/>
      <c r="Q9" s="332"/>
      <c r="R9" s="38"/>
      <c r="S9" s="37"/>
    </row>
    <row r="10" spans="1:19" s="36" customFormat="1" ht="11.1" customHeight="1">
      <c r="B10" s="342"/>
      <c r="C10" s="56" t="s">
        <v>199</v>
      </c>
      <c r="D10" s="55" t="s">
        <v>196</v>
      </c>
      <c r="E10" s="274"/>
      <c r="F10" s="39" t="s">
        <v>180</v>
      </c>
      <c r="G10" s="274" t="s">
        <v>55</v>
      </c>
      <c r="H10" s="274" t="s">
        <v>168</v>
      </c>
      <c r="I10" s="344"/>
      <c r="J10" s="54" t="s">
        <v>194</v>
      </c>
      <c r="K10" s="358"/>
      <c r="L10" s="349"/>
      <c r="M10" s="356"/>
      <c r="N10" s="352"/>
      <c r="O10" s="352" t="s">
        <v>168</v>
      </c>
      <c r="P10" s="353"/>
      <c r="Q10" s="333"/>
      <c r="R10" s="40"/>
      <c r="S10" s="41"/>
    </row>
    <row r="11" spans="1:19" s="42" customFormat="1" ht="10.5" customHeight="1">
      <c r="B11" s="156">
        <f>B10+1</f>
        <v>1</v>
      </c>
      <c r="C11" s="156" t="s">
        <v>46</v>
      </c>
      <c r="D11" s="157" t="s">
        <v>25</v>
      </c>
      <c r="E11" s="157"/>
      <c r="F11" s="158" t="s">
        <v>2264</v>
      </c>
      <c r="G11" s="157">
        <v>3391</v>
      </c>
      <c r="H11" s="157" t="s">
        <v>171</v>
      </c>
      <c r="I11" s="159">
        <v>43</v>
      </c>
      <c r="J11" s="159" t="s">
        <v>586</v>
      </c>
      <c r="K11" s="160">
        <v>8192</v>
      </c>
      <c r="L11" s="161" t="s">
        <v>6</v>
      </c>
      <c r="M11" s="159" t="s">
        <v>81</v>
      </c>
      <c r="N11" s="159" t="s">
        <v>70</v>
      </c>
      <c r="O11" s="46" t="s">
        <v>191</v>
      </c>
      <c r="P11" s="47">
        <v>1</v>
      </c>
      <c r="Q11" s="43"/>
      <c r="R11" s="162" t="s">
        <v>85</v>
      </c>
      <c r="S11" s="44" t="s">
        <v>104</v>
      </c>
    </row>
    <row r="12" spans="1:19" s="42" customFormat="1" ht="10.5" customHeight="1">
      <c r="B12" s="45">
        <f t="shared" ref="B12:B45" si="0">B11+1</f>
        <v>2</v>
      </c>
      <c r="C12" s="45" t="s">
        <v>42</v>
      </c>
      <c r="D12" s="46" t="s">
        <v>68</v>
      </c>
      <c r="E12" s="46"/>
      <c r="F12" s="46" t="s">
        <v>603</v>
      </c>
      <c r="G12" s="46">
        <v>3204</v>
      </c>
      <c r="H12" s="46">
        <v>3</v>
      </c>
      <c r="I12" s="47">
        <v>43</v>
      </c>
      <c r="J12" s="47" t="s">
        <v>181</v>
      </c>
      <c r="K12" s="163">
        <v>16384</v>
      </c>
      <c r="L12" s="46" t="s">
        <v>169</v>
      </c>
      <c r="M12" s="47" t="s">
        <v>82</v>
      </c>
      <c r="N12" s="47" t="s">
        <v>71</v>
      </c>
      <c r="O12" s="46" t="s">
        <v>192</v>
      </c>
      <c r="P12" s="47">
        <v>3</v>
      </c>
      <c r="Q12" s="47"/>
      <c r="R12" s="48" t="s">
        <v>86</v>
      </c>
      <c r="S12" s="48" t="s">
        <v>105</v>
      </c>
    </row>
    <row r="13" spans="1:19" s="42" customFormat="1" ht="10.5" customHeight="1">
      <c r="B13" s="45">
        <f t="shared" si="0"/>
        <v>3</v>
      </c>
      <c r="C13" s="45" t="s">
        <v>53</v>
      </c>
      <c r="D13" s="46" t="s">
        <v>60</v>
      </c>
      <c r="E13" s="46"/>
      <c r="F13" s="46" t="s">
        <v>295</v>
      </c>
      <c r="G13" s="46">
        <v>3246</v>
      </c>
      <c r="H13" s="46">
        <v>2</v>
      </c>
      <c r="I13" s="47">
        <v>32</v>
      </c>
      <c r="J13" s="47" t="s">
        <v>586</v>
      </c>
      <c r="K13" s="163">
        <v>16384</v>
      </c>
      <c r="L13" s="164" t="s">
        <v>6</v>
      </c>
      <c r="M13" s="47" t="s">
        <v>83</v>
      </c>
      <c r="N13" s="47" t="s">
        <v>73</v>
      </c>
      <c r="O13" s="46" t="s">
        <v>192</v>
      </c>
      <c r="P13" s="47">
        <v>2</v>
      </c>
      <c r="Q13" s="47"/>
      <c r="R13" s="48" t="s">
        <v>84</v>
      </c>
      <c r="S13" s="48" t="s">
        <v>106</v>
      </c>
    </row>
    <row r="14" spans="1:19" s="42" customFormat="1" ht="10.5" customHeight="1">
      <c r="B14" s="45">
        <f t="shared" si="0"/>
        <v>4</v>
      </c>
      <c r="C14" s="45" t="s">
        <v>198</v>
      </c>
      <c r="D14" s="46" t="s">
        <v>164</v>
      </c>
      <c r="E14" s="46"/>
      <c r="F14" s="46">
        <v>3.72</v>
      </c>
      <c r="G14" s="46">
        <v>3258</v>
      </c>
      <c r="H14" s="46">
        <v>2</v>
      </c>
      <c r="I14" s="47">
        <v>43</v>
      </c>
      <c r="J14" s="47" t="s">
        <v>181</v>
      </c>
      <c r="K14" s="163">
        <v>1200</v>
      </c>
      <c r="L14" s="164" t="s">
        <v>6</v>
      </c>
      <c r="M14" s="47" t="s">
        <v>173</v>
      </c>
      <c r="N14" s="47" t="s">
        <v>75</v>
      </c>
      <c r="O14" s="46" t="s">
        <v>192</v>
      </c>
      <c r="P14" s="47">
        <v>2</v>
      </c>
      <c r="Q14" s="47"/>
      <c r="R14" s="48"/>
      <c r="S14" s="48"/>
    </row>
    <row r="15" spans="1:19" s="42" customFormat="1" ht="10.5" customHeight="1">
      <c r="B15" s="45">
        <f t="shared" si="0"/>
        <v>5</v>
      </c>
      <c r="C15" s="45" t="s">
        <v>624</v>
      </c>
      <c r="D15" s="46" t="s">
        <v>597</v>
      </c>
      <c r="E15" s="46"/>
      <c r="F15" s="46">
        <v>1.1100000000000001</v>
      </c>
      <c r="G15" s="46">
        <v>3072</v>
      </c>
      <c r="H15" s="46">
        <v>4</v>
      </c>
      <c r="I15" s="47">
        <v>16</v>
      </c>
      <c r="J15" s="47" t="s">
        <v>586</v>
      </c>
      <c r="K15" s="163">
        <v>4096</v>
      </c>
      <c r="L15" s="164" t="s">
        <v>6</v>
      </c>
      <c r="M15" s="47" t="s">
        <v>296</v>
      </c>
      <c r="N15" s="47" t="s">
        <v>72</v>
      </c>
      <c r="O15" s="46" t="s">
        <v>192</v>
      </c>
      <c r="P15" s="47">
        <v>4</v>
      </c>
      <c r="Q15" s="47"/>
      <c r="R15" s="48"/>
      <c r="S15" s="48"/>
    </row>
    <row r="16" spans="1:19" s="42" customFormat="1" ht="10.5" customHeight="1">
      <c r="B16" s="45">
        <f t="shared" si="0"/>
        <v>6</v>
      </c>
      <c r="C16" s="45" t="s">
        <v>48</v>
      </c>
      <c r="D16" s="51" t="s">
        <v>10</v>
      </c>
      <c r="E16" s="51"/>
      <c r="F16" s="52" t="s">
        <v>606</v>
      </c>
      <c r="G16" s="46">
        <v>3354</v>
      </c>
      <c r="H16" s="46">
        <v>1</v>
      </c>
      <c r="I16" s="47">
        <v>43</v>
      </c>
      <c r="J16" s="47" t="s">
        <v>586</v>
      </c>
      <c r="K16" s="163">
        <v>16384</v>
      </c>
      <c r="L16" s="46" t="s">
        <v>169</v>
      </c>
      <c r="M16" s="47" t="s">
        <v>88</v>
      </c>
      <c r="N16" s="165" t="s">
        <v>74</v>
      </c>
      <c r="O16" s="46" t="s">
        <v>192</v>
      </c>
      <c r="P16" s="47">
        <v>1</v>
      </c>
      <c r="Q16" s="47"/>
      <c r="R16" s="48" t="s">
        <v>87</v>
      </c>
      <c r="S16" s="48" t="s">
        <v>107</v>
      </c>
    </row>
    <row r="17" spans="2:19" s="42" customFormat="1" ht="10.5" customHeight="1">
      <c r="B17" s="45">
        <f t="shared" si="0"/>
        <v>7</v>
      </c>
      <c r="C17" s="45" t="s">
        <v>589</v>
      </c>
      <c r="D17" s="51" t="s">
        <v>588</v>
      </c>
      <c r="E17" s="51"/>
      <c r="F17" s="52">
        <v>20181029</v>
      </c>
      <c r="G17" s="46">
        <v>2900</v>
      </c>
      <c r="H17" s="46">
        <v>4</v>
      </c>
      <c r="I17" s="47">
        <v>43</v>
      </c>
      <c r="J17" s="47" t="s">
        <v>586</v>
      </c>
      <c r="K17" s="163">
        <v>2048</v>
      </c>
      <c r="L17" s="46" t="s">
        <v>169</v>
      </c>
      <c r="M17" s="47" t="s">
        <v>608</v>
      </c>
      <c r="N17" s="165" t="s">
        <v>189</v>
      </c>
      <c r="O17" s="46" t="s">
        <v>192</v>
      </c>
      <c r="P17" s="47">
        <v>4</v>
      </c>
      <c r="Q17" s="47"/>
      <c r="R17" s="48"/>
      <c r="S17" s="48"/>
    </row>
    <row r="18" spans="2:19" s="42" customFormat="1" ht="10.5" customHeight="1">
      <c r="B18" s="45">
        <f t="shared" si="0"/>
        <v>8</v>
      </c>
      <c r="C18" s="45" t="s">
        <v>157</v>
      </c>
      <c r="D18" s="51" t="s">
        <v>165</v>
      </c>
      <c r="E18" s="51"/>
      <c r="F18" s="52">
        <v>11.14</v>
      </c>
      <c r="G18" s="46">
        <v>3377</v>
      </c>
      <c r="H18" s="46" t="s">
        <v>171</v>
      </c>
      <c r="I18" s="47">
        <v>43</v>
      </c>
      <c r="J18" s="47" t="s">
        <v>586</v>
      </c>
      <c r="K18" s="163">
        <v>16384</v>
      </c>
      <c r="L18" s="46" t="s">
        <v>169</v>
      </c>
      <c r="M18" s="47" t="s">
        <v>174</v>
      </c>
      <c r="N18" s="165" t="s">
        <v>71</v>
      </c>
      <c r="O18" s="46" t="s">
        <v>192</v>
      </c>
      <c r="P18" s="47" t="s">
        <v>171</v>
      </c>
      <c r="Q18" s="47"/>
      <c r="R18" s="48"/>
      <c r="S18" s="48"/>
    </row>
    <row r="19" spans="2:19" s="42" customFormat="1" ht="10.5" customHeight="1">
      <c r="B19" s="45">
        <f t="shared" si="0"/>
        <v>9</v>
      </c>
      <c r="C19" s="45" t="s">
        <v>47</v>
      </c>
      <c r="D19" s="46" t="s">
        <v>57</v>
      </c>
      <c r="E19" s="46"/>
      <c r="F19" s="46">
        <v>7.1</v>
      </c>
      <c r="G19" s="46">
        <v>3452</v>
      </c>
      <c r="H19" s="46" t="s">
        <v>171</v>
      </c>
      <c r="I19" s="47">
        <v>43</v>
      </c>
      <c r="J19" s="47" t="s">
        <v>586</v>
      </c>
      <c r="K19" s="163">
        <v>16384</v>
      </c>
      <c r="L19" s="46" t="s">
        <v>169</v>
      </c>
      <c r="M19" s="47" t="s">
        <v>90</v>
      </c>
      <c r="N19" s="47" t="s">
        <v>71</v>
      </c>
      <c r="O19" s="46" t="s">
        <v>192</v>
      </c>
      <c r="P19" s="47" t="s">
        <v>171</v>
      </c>
      <c r="Q19" s="47"/>
      <c r="R19" s="48" t="s">
        <v>89</v>
      </c>
      <c r="S19" s="48" t="s">
        <v>108</v>
      </c>
    </row>
    <row r="20" spans="2:19" s="42" customFormat="1" ht="10.5" customHeight="1">
      <c r="B20" s="45">
        <f t="shared" si="0"/>
        <v>10</v>
      </c>
      <c r="C20" s="45" t="s">
        <v>197</v>
      </c>
      <c r="D20" s="46" t="s">
        <v>64</v>
      </c>
      <c r="E20" s="46"/>
      <c r="F20" s="46">
        <v>2</v>
      </c>
      <c r="G20" s="46">
        <v>3265</v>
      </c>
      <c r="H20" s="46">
        <v>1</v>
      </c>
      <c r="I20" s="47">
        <v>43</v>
      </c>
      <c r="J20" s="47" t="s">
        <v>586</v>
      </c>
      <c r="K20" s="163">
        <v>16384</v>
      </c>
      <c r="L20" s="46" t="s">
        <v>169</v>
      </c>
      <c r="M20" s="47" t="s">
        <v>92</v>
      </c>
      <c r="N20" s="47" t="s">
        <v>71</v>
      </c>
      <c r="O20" s="46" t="s">
        <v>192</v>
      </c>
      <c r="P20" s="47">
        <v>1</v>
      </c>
      <c r="Q20" s="47"/>
      <c r="R20" s="48" t="s">
        <v>91</v>
      </c>
      <c r="S20" s="48" t="s">
        <v>109</v>
      </c>
    </row>
    <row r="21" spans="2:19" s="42" customFormat="1" ht="10.5" customHeight="1">
      <c r="B21" s="45">
        <f t="shared" si="0"/>
        <v>11</v>
      </c>
      <c r="C21" s="45" t="s">
        <v>44</v>
      </c>
      <c r="D21" s="46" t="s">
        <v>170</v>
      </c>
      <c r="E21" s="46"/>
      <c r="F21" s="50" t="s">
        <v>224</v>
      </c>
      <c r="G21" s="46">
        <v>3244</v>
      </c>
      <c r="H21" s="46">
        <v>1</v>
      </c>
      <c r="I21" s="47">
        <v>43</v>
      </c>
      <c r="J21" s="47" t="s">
        <v>586</v>
      </c>
      <c r="K21" s="163">
        <v>16384</v>
      </c>
      <c r="L21" s="46" t="s">
        <v>195</v>
      </c>
      <c r="M21" s="47" t="s">
        <v>127</v>
      </c>
      <c r="N21" s="47" t="s">
        <v>188</v>
      </c>
      <c r="O21" s="46" t="s">
        <v>191</v>
      </c>
      <c r="P21" s="47">
        <v>2</v>
      </c>
      <c r="Q21" s="47"/>
      <c r="R21" s="48"/>
      <c r="S21" s="48"/>
    </row>
    <row r="22" spans="2:19" s="42" customFormat="1" ht="10.5" customHeight="1">
      <c r="B22" s="45">
        <f t="shared" si="0"/>
        <v>12</v>
      </c>
      <c r="C22" s="45" t="s">
        <v>187</v>
      </c>
      <c r="D22" s="46" t="s">
        <v>26</v>
      </c>
      <c r="E22" s="46"/>
      <c r="F22" s="46" t="s">
        <v>607</v>
      </c>
      <c r="G22" s="46">
        <v>3340</v>
      </c>
      <c r="H22" s="46">
        <v>1</v>
      </c>
      <c r="I22" s="47">
        <v>43</v>
      </c>
      <c r="J22" s="47" t="s">
        <v>586</v>
      </c>
      <c r="K22" s="163">
        <v>16384</v>
      </c>
      <c r="L22" s="46" t="s">
        <v>169</v>
      </c>
      <c r="M22" s="47" t="s">
        <v>93</v>
      </c>
      <c r="N22" s="47" t="s">
        <v>75</v>
      </c>
      <c r="O22" s="46" t="s">
        <v>191</v>
      </c>
      <c r="P22" s="47">
        <v>2</v>
      </c>
      <c r="Q22" s="47"/>
      <c r="R22" s="48" t="s">
        <v>94</v>
      </c>
      <c r="S22" s="48" t="s">
        <v>110</v>
      </c>
    </row>
    <row r="23" spans="2:19" s="42" customFormat="1" ht="10.5" customHeight="1">
      <c r="B23" s="45">
        <f t="shared" si="0"/>
        <v>13</v>
      </c>
      <c r="C23" s="45" t="s">
        <v>49</v>
      </c>
      <c r="D23" s="46" t="s">
        <v>67</v>
      </c>
      <c r="E23" s="46"/>
      <c r="F23" s="46">
        <v>180521</v>
      </c>
      <c r="G23" s="46">
        <v>3217</v>
      </c>
      <c r="H23" s="46">
        <v>2</v>
      </c>
      <c r="I23" s="47">
        <v>43</v>
      </c>
      <c r="J23" s="47" t="s">
        <v>586</v>
      </c>
      <c r="K23" s="163">
        <v>16384</v>
      </c>
      <c r="L23" s="164" t="s">
        <v>6</v>
      </c>
      <c r="M23" s="47" t="s">
        <v>95</v>
      </c>
      <c r="N23" s="47" t="s">
        <v>76</v>
      </c>
      <c r="O23" s="46" t="s">
        <v>191</v>
      </c>
      <c r="P23" s="47">
        <v>3</v>
      </c>
      <c r="Q23" s="47"/>
      <c r="R23" s="48" t="s">
        <v>96</v>
      </c>
      <c r="S23" s="48" t="s">
        <v>111</v>
      </c>
    </row>
    <row r="24" spans="2:19" s="42" customFormat="1" ht="10.5" customHeight="1">
      <c r="B24" s="45">
        <f t="shared" si="0"/>
        <v>14</v>
      </c>
      <c r="C24" s="45" t="s">
        <v>50</v>
      </c>
      <c r="D24" s="46" t="s">
        <v>13</v>
      </c>
      <c r="E24" s="46"/>
      <c r="F24" s="50">
        <v>20181202</v>
      </c>
      <c r="G24" s="46">
        <v>3169</v>
      </c>
      <c r="H24" s="46">
        <v>3</v>
      </c>
      <c r="I24" s="47">
        <v>16</v>
      </c>
      <c r="J24" s="47" t="s">
        <v>586</v>
      </c>
      <c r="K24" s="163">
        <v>8192</v>
      </c>
      <c r="L24" s="164" t="s">
        <v>6</v>
      </c>
      <c r="M24" s="47" t="s">
        <v>97</v>
      </c>
      <c r="N24" s="47" t="s">
        <v>77</v>
      </c>
      <c r="O24" s="46" t="s">
        <v>191</v>
      </c>
      <c r="P24" s="47">
        <v>4</v>
      </c>
      <c r="Q24" s="47"/>
      <c r="R24" s="48"/>
      <c r="S24" s="48" t="s">
        <v>112</v>
      </c>
    </row>
    <row r="25" spans="2:19" s="42" customFormat="1" ht="10.5" customHeight="1">
      <c r="B25" s="45">
        <f t="shared" si="0"/>
        <v>15</v>
      </c>
      <c r="C25" s="45" t="s">
        <v>185</v>
      </c>
      <c r="D25" s="46" t="s">
        <v>58</v>
      </c>
      <c r="E25" s="46"/>
      <c r="F25" s="50">
        <v>6.03</v>
      </c>
      <c r="G25" s="46">
        <v>3527</v>
      </c>
      <c r="H25" s="46" t="s">
        <v>171</v>
      </c>
      <c r="I25" s="47">
        <v>43</v>
      </c>
      <c r="J25" s="47" t="s">
        <v>586</v>
      </c>
      <c r="K25" s="163">
        <v>16384</v>
      </c>
      <c r="L25" s="46" t="s">
        <v>169</v>
      </c>
      <c r="M25" s="46" t="s">
        <v>99</v>
      </c>
      <c r="N25" s="47" t="s">
        <v>78</v>
      </c>
      <c r="O25" s="46" t="s">
        <v>192</v>
      </c>
      <c r="P25" s="47" t="s">
        <v>171</v>
      </c>
      <c r="Q25" s="47"/>
      <c r="R25" s="48" t="s">
        <v>98</v>
      </c>
      <c r="S25" s="48" t="s">
        <v>113</v>
      </c>
    </row>
    <row r="26" spans="2:19" s="42" customFormat="1" ht="10.5" customHeight="1">
      <c r="B26" s="45">
        <f t="shared" si="0"/>
        <v>16</v>
      </c>
      <c r="C26" s="45" t="s">
        <v>52</v>
      </c>
      <c r="D26" s="46" t="s">
        <v>36</v>
      </c>
      <c r="E26" s="46"/>
      <c r="F26" s="46">
        <v>8.1</v>
      </c>
      <c r="G26" s="46">
        <v>3250</v>
      </c>
      <c r="H26" s="46">
        <v>1</v>
      </c>
      <c r="I26" s="47">
        <v>43</v>
      </c>
      <c r="J26" s="47" t="s">
        <v>586</v>
      </c>
      <c r="K26" s="163">
        <v>16384</v>
      </c>
      <c r="L26" s="46" t="s">
        <v>169</v>
      </c>
      <c r="M26" s="47" t="s">
        <v>100</v>
      </c>
      <c r="N26" s="47" t="s">
        <v>75</v>
      </c>
      <c r="O26" s="46" t="s">
        <v>192</v>
      </c>
      <c r="P26" s="47">
        <v>1</v>
      </c>
      <c r="Q26" s="47"/>
      <c r="R26" s="48" t="s">
        <v>101</v>
      </c>
      <c r="S26" s="48" t="s">
        <v>114</v>
      </c>
    </row>
    <row r="27" spans="2:19" s="42" customFormat="1" ht="21" customHeight="1">
      <c r="B27" s="45">
        <f t="shared" si="0"/>
        <v>17</v>
      </c>
      <c r="C27" s="45" t="s">
        <v>186</v>
      </c>
      <c r="D27" s="46" t="s">
        <v>56</v>
      </c>
      <c r="E27" s="46"/>
      <c r="F27" s="50" t="s">
        <v>2265</v>
      </c>
      <c r="G27" s="46">
        <v>3565</v>
      </c>
      <c r="H27" s="46" t="s">
        <v>171</v>
      </c>
      <c r="I27" s="47">
        <v>43</v>
      </c>
      <c r="J27" s="47" t="s">
        <v>586</v>
      </c>
      <c r="K27" s="163">
        <v>16384</v>
      </c>
      <c r="L27" s="46" t="s">
        <v>169</v>
      </c>
      <c r="M27" s="47" t="s">
        <v>102</v>
      </c>
      <c r="N27" s="47" t="s">
        <v>71</v>
      </c>
      <c r="O27" s="46" t="s">
        <v>192</v>
      </c>
      <c r="P27" s="47" t="s">
        <v>171</v>
      </c>
      <c r="Q27" s="47"/>
      <c r="R27" s="48"/>
      <c r="S27" s="48" t="s">
        <v>103</v>
      </c>
    </row>
    <row r="28" spans="2:19" s="42" customFormat="1" ht="10.5" customHeight="1">
      <c r="B28" s="45">
        <f t="shared" si="0"/>
        <v>18</v>
      </c>
      <c r="C28" s="45" t="s">
        <v>2977</v>
      </c>
      <c r="D28" s="46" t="s">
        <v>3563</v>
      </c>
      <c r="E28" s="46"/>
      <c r="F28" s="50" t="s">
        <v>601</v>
      </c>
      <c r="G28" s="46">
        <v>3475</v>
      </c>
      <c r="H28" s="46">
        <v>4</v>
      </c>
      <c r="I28" s="47">
        <v>43</v>
      </c>
      <c r="J28" s="47" t="s">
        <v>586</v>
      </c>
      <c r="K28" s="163">
        <v>16384</v>
      </c>
      <c r="L28" s="46" t="s">
        <v>169</v>
      </c>
      <c r="M28" s="47" t="s">
        <v>587</v>
      </c>
      <c r="N28" s="47" t="s">
        <v>71</v>
      </c>
      <c r="O28" s="46" t="s">
        <v>3024</v>
      </c>
      <c r="P28" s="47">
        <v>1</v>
      </c>
      <c r="Q28" s="47"/>
      <c r="R28" s="48"/>
      <c r="S28" s="48"/>
    </row>
    <row r="29" spans="2:19" s="42" customFormat="1" ht="10.5" customHeight="1">
      <c r="B29" s="45">
        <f t="shared" si="0"/>
        <v>19</v>
      </c>
      <c r="C29" s="45" t="s">
        <v>45</v>
      </c>
      <c r="D29" s="46" t="s">
        <v>62</v>
      </c>
      <c r="E29" s="46"/>
      <c r="F29" s="50">
        <v>181205</v>
      </c>
      <c r="G29" s="46">
        <v>3241</v>
      </c>
      <c r="H29" s="46">
        <v>1</v>
      </c>
      <c r="I29" s="47">
        <v>43</v>
      </c>
      <c r="J29" s="47" t="s">
        <v>586</v>
      </c>
      <c r="K29" s="163">
        <v>16384</v>
      </c>
      <c r="L29" s="46" t="s">
        <v>169</v>
      </c>
      <c r="M29" s="46" t="s">
        <v>124</v>
      </c>
      <c r="N29" s="47" t="s">
        <v>71</v>
      </c>
      <c r="O29" s="46" t="s">
        <v>192</v>
      </c>
      <c r="P29" s="47">
        <v>1</v>
      </c>
      <c r="Q29" s="47"/>
      <c r="R29" s="49"/>
      <c r="S29" s="48" t="s">
        <v>115</v>
      </c>
    </row>
    <row r="30" spans="2:19" s="42" customFormat="1" ht="10.5" customHeight="1">
      <c r="B30" s="45">
        <f t="shared" si="0"/>
        <v>20</v>
      </c>
      <c r="C30" s="45" t="s">
        <v>208</v>
      </c>
      <c r="D30" s="46" t="s">
        <v>254</v>
      </c>
      <c r="E30" s="46"/>
      <c r="F30" s="50" t="s">
        <v>598</v>
      </c>
      <c r="G30" s="46">
        <v>3247</v>
      </c>
      <c r="H30" s="46">
        <v>3</v>
      </c>
      <c r="I30" s="46">
        <v>4</v>
      </c>
      <c r="J30" s="47" t="s">
        <v>586</v>
      </c>
      <c r="K30" s="164" t="s">
        <v>6</v>
      </c>
      <c r="L30" s="46" t="s">
        <v>169</v>
      </c>
      <c r="M30" s="46" t="s">
        <v>216</v>
      </c>
      <c r="N30" s="164" t="s">
        <v>6</v>
      </c>
      <c r="O30" s="46" t="s">
        <v>300</v>
      </c>
      <c r="P30" s="47" t="s">
        <v>171</v>
      </c>
      <c r="Q30" s="47"/>
      <c r="R30" s="49"/>
      <c r="S30" s="48"/>
    </row>
    <row r="31" spans="2:19" s="42" customFormat="1" ht="10.5" customHeight="1">
      <c r="B31" s="45">
        <f t="shared" si="0"/>
        <v>21</v>
      </c>
      <c r="C31" s="45" t="s">
        <v>43</v>
      </c>
      <c r="D31" s="46" t="s">
        <v>66</v>
      </c>
      <c r="E31" s="46"/>
      <c r="F31" s="46">
        <v>5.05</v>
      </c>
      <c r="G31" s="46">
        <v>3181</v>
      </c>
      <c r="H31" s="46">
        <v>4</v>
      </c>
      <c r="I31" s="47">
        <v>43</v>
      </c>
      <c r="J31" s="47" t="s">
        <v>586</v>
      </c>
      <c r="K31" s="163">
        <v>16384</v>
      </c>
      <c r="L31" s="46" t="s">
        <v>169</v>
      </c>
      <c r="M31" s="47" t="s">
        <v>125</v>
      </c>
      <c r="N31" s="47" t="s">
        <v>71</v>
      </c>
      <c r="O31" s="46" t="s">
        <v>233</v>
      </c>
      <c r="P31" s="47">
        <v>4</v>
      </c>
      <c r="Q31" s="47"/>
      <c r="R31" s="48" t="s">
        <v>132</v>
      </c>
      <c r="S31" s="48" t="s">
        <v>116</v>
      </c>
    </row>
    <row r="32" spans="2:19" s="42" customFormat="1" ht="10.5" customHeight="1">
      <c r="B32" s="45">
        <f t="shared" si="0"/>
        <v>22</v>
      </c>
      <c r="C32" s="45" t="s">
        <v>51</v>
      </c>
      <c r="D32" s="46" t="s">
        <v>61</v>
      </c>
      <c r="E32" s="46"/>
      <c r="F32" s="46">
        <v>2.4</v>
      </c>
      <c r="G32" s="46">
        <v>3160</v>
      </c>
      <c r="H32" s="46">
        <v>2</v>
      </c>
      <c r="I32" s="47">
        <v>32</v>
      </c>
      <c r="J32" s="47" t="s">
        <v>586</v>
      </c>
      <c r="K32" s="163">
        <v>16384</v>
      </c>
      <c r="L32" s="164" t="s">
        <v>6</v>
      </c>
      <c r="M32" s="47" t="s">
        <v>126</v>
      </c>
      <c r="N32" s="47" t="s">
        <v>71</v>
      </c>
      <c r="O32" s="46" t="s">
        <v>192</v>
      </c>
      <c r="P32" s="47">
        <v>2</v>
      </c>
      <c r="Q32" s="47"/>
      <c r="R32" s="48" t="s">
        <v>133</v>
      </c>
      <c r="S32" s="48" t="s">
        <v>117</v>
      </c>
    </row>
    <row r="33" spans="2:19" s="42" customFormat="1" ht="10.5" customHeight="1">
      <c r="B33" s="45">
        <f t="shared" si="0"/>
        <v>23</v>
      </c>
      <c r="C33" s="45" t="s">
        <v>156</v>
      </c>
      <c r="D33" s="46" t="s">
        <v>166</v>
      </c>
      <c r="E33" s="46"/>
      <c r="F33" s="46">
        <v>191118</v>
      </c>
      <c r="G33" s="46">
        <v>3197</v>
      </c>
      <c r="H33" s="46">
        <v>3</v>
      </c>
      <c r="I33" s="47">
        <v>43</v>
      </c>
      <c r="J33" s="47" t="s">
        <v>586</v>
      </c>
      <c r="K33" s="163">
        <v>16384</v>
      </c>
      <c r="L33" s="46" t="s">
        <v>169</v>
      </c>
      <c r="M33" s="47" t="s">
        <v>175</v>
      </c>
      <c r="N33" s="47" t="s">
        <v>74</v>
      </c>
      <c r="O33" s="46" t="s">
        <v>192</v>
      </c>
      <c r="P33" s="47">
        <v>3</v>
      </c>
      <c r="Q33" s="47"/>
      <c r="R33" s="48"/>
      <c r="S33" s="48"/>
    </row>
    <row r="34" spans="2:19" s="42" customFormat="1" ht="10.5" customHeight="1">
      <c r="B34" s="45">
        <f t="shared" si="0"/>
        <v>24</v>
      </c>
      <c r="C34" s="45" t="s">
        <v>600</v>
      </c>
      <c r="D34" s="46" t="s">
        <v>571</v>
      </c>
      <c r="E34" s="46"/>
      <c r="F34" s="46" t="s">
        <v>572</v>
      </c>
      <c r="G34" s="46">
        <v>2900</v>
      </c>
      <c r="H34" s="46">
        <v>4</v>
      </c>
      <c r="I34" s="47">
        <v>43</v>
      </c>
      <c r="J34" s="47" t="s">
        <v>586</v>
      </c>
      <c r="K34" s="163">
        <v>4096</v>
      </c>
      <c r="L34" s="164" t="s">
        <v>6</v>
      </c>
      <c r="M34" s="47" t="s">
        <v>579</v>
      </c>
      <c r="N34" s="47" t="s">
        <v>214</v>
      </c>
      <c r="O34" s="46" t="s">
        <v>192</v>
      </c>
      <c r="P34" s="47">
        <v>4</v>
      </c>
      <c r="Q34" s="47"/>
      <c r="R34" s="48" t="s">
        <v>580</v>
      </c>
      <c r="S34" s="48"/>
    </row>
    <row r="35" spans="2:19" s="42" customFormat="1" ht="10.5" customHeight="1">
      <c r="B35" s="45">
        <f t="shared" si="0"/>
        <v>25</v>
      </c>
      <c r="C35" s="45" t="s">
        <v>207</v>
      </c>
      <c r="D35" s="46" t="s">
        <v>202</v>
      </c>
      <c r="E35" s="46"/>
      <c r="F35" s="46" t="s">
        <v>592</v>
      </c>
      <c r="G35" s="46">
        <v>3030</v>
      </c>
      <c r="H35" s="46">
        <v>4</v>
      </c>
      <c r="I35" s="47">
        <v>16</v>
      </c>
      <c r="J35" s="47" t="s">
        <v>586</v>
      </c>
      <c r="K35" s="163">
        <v>4096</v>
      </c>
      <c r="L35" s="164" t="s">
        <v>6</v>
      </c>
      <c r="M35" s="47" t="s">
        <v>212</v>
      </c>
      <c r="N35" s="47" t="s">
        <v>215</v>
      </c>
      <c r="O35" s="46" t="s">
        <v>192</v>
      </c>
      <c r="P35" s="47">
        <v>4</v>
      </c>
      <c r="Q35" s="47"/>
      <c r="R35" s="48"/>
      <c r="S35" s="48"/>
    </row>
    <row r="36" spans="2:19" s="42" customFormat="1" ht="10.5" customHeight="1">
      <c r="B36" s="45">
        <f t="shared" si="0"/>
        <v>26</v>
      </c>
      <c r="C36" s="45" t="s">
        <v>599</v>
      </c>
      <c r="D36" s="46" t="s">
        <v>596</v>
      </c>
      <c r="E36" s="46"/>
      <c r="F36" s="46" t="s">
        <v>593</v>
      </c>
      <c r="G36" s="46">
        <v>2900</v>
      </c>
      <c r="H36" s="46">
        <v>4</v>
      </c>
      <c r="I36" s="47">
        <v>43</v>
      </c>
      <c r="J36" s="47" t="s">
        <v>586</v>
      </c>
      <c r="K36" s="163">
        <v>16384</v>
      </c>
      <c r="L36" s="164" t="s">
        <v>6</v>
      </c>
      <c r="M36" s="47" t="s">
        <v>581</v>
      </c>
      <c r="N36" s="47" t="s">
        <v>72</v>
      </c>
      <c r="O36" s="46" t="s">
        <v>190</v>
      </c>
      <c r="P36" s="47">
        <v>3</v>
      </c>
      <c r="Q36" s="47"/>
      <c r="R36" s="48" t="s">
        <v>582</v>
      </c>
      <c r="S36" s="48"/>
    </row>
    <row r="37" spans="2:19" s="42" customFormat="1" ht="10.5" customHeight="1">
      <c r="B37" s="45">
        <f t="shared" si="0"/>
        <v>27</v>
      </c>
      <c r="C37" s="45" t="s">
        <v>591</v>
      </c>
      <c r="D37" s="46" t="s">
        <v>590</v>
      </c>
      <c r="E37" s="46"/>
      <c r="F37" s="46" t="s">
        <v>573</v>
      </c>
      <c r="G37" s="46">
        <v>2900</v>
      </c>
      <c r="H37" s="46">
        <v>4</v>
      </c>
      <c r="I37" s="47">
        <v>16</v>
      </c>
      <c r="J37" s="47" t="s">
        <v>181</v>
      </c>
      <c r="K37" s="163">
        <v>1024</v>
      </c>
      <c r="L37" s="166" t="s">
        <v>6</v>
      </c>
      <c r="M37" s="47" t="s">
        <v>583</v>
      </c>
      <c r="N37" s="47" t="s">
        <v>609</v>
      </c>
      <c r="O37" s="46" t="s">
        <v>192</v>
      </c>
      <c r="P37" s="47">
        <v>4</v>
      </c>
      <c r="Q37" s="47"/>
      <c r="R37" s="48" t="s">
        <v>584</v>
      </c>
      <c r="S37" s="48"/>
    </row>
    <row r="38" spans="2:19" s="42" customFormat="1" ht="10.5" customHeight="1">
      <c r="B38" s="45">
        <f t="shared" si="0"/>
        <v>28</v>
      </c>
      <c r="C38" s="45" t="s">
        <v>2976</v>
      </c>
      <c r="D38" s="46" t="s">
        <v>569</v>
      </c>
      <c r="E38" s="46"/>
      <c r="F38" s="46" t="s">
        <v>570</v>
      </c>
      <c r="G38" s="46">
        <v>2600</v>
      </c>
      <c r="H38" s="46">
        <v>4</v>
      </c>
      <c r="I38" s="166" t="s">
        <v>6</v>
      </c>
      <c r="J38" s="47" t="s">
        <v>181</v>
      </c>
      <c r="K38" s="166" t="s">
        <v>6</v>
      </c>
      <c r="L38" s="166" t="s">
        <v>6</v>
      </c>
      <c r="M38" s="47" t="s">
        <v>594</v>
      </c>
      <c r="N38" s="47" t="s">
        <v>3571</v>
      </c>
      <c r="O38" s="46" t="s">
        <v>191</v>
      </c>
      <c r="P38" s="166" t="s">
        <v>611</v>
      </c>
      <c r="Q38" s="166"/>
      <c r="R38" s="48" t="s">
        <v>595</v>
      </c>
      <c r="S38" s="48"/>
    </row>
    <row r="39" spans="2:19" s="42" customFormat="1" ht="21" customHeight="1">
      <c r="B39" s="45">
        <f t="shared" si="0"/>
        <v>29</v>
      </c>
      <c r="C39" s="45" t="s">
        <v>184</v>
      </c>
      <c r="D39" s="46" t="s">
        <v>59</v>
      </c>
      <c r="E39" s="46"/>
      <c r="F39" s="50">
        <v>181224</v>
      </c>
      <c r="G39" s="46">
        <v>3612</v>
      </c>
      <c r="H39" s="46" t="s">
        <v>171</v>
      </c>
      <c r="I39" s="47">
        <v>43</v>
      </c>
      <c r="J39" s="47" t="s">
        <v>586</v>
      </c>
      <c r="K39" s="163">
        <v>16384</v>
      </c>
      <c r="L39" s="46" t="s">
        <v>169</v>
      </c>
      <c r="M39" s="47" t="s">
        <v>80</v>
      </c>
      <c r="N39" s="47" t="s">
        <v>155</v>
      </c>
      <c r="O39" s="46" t="s">
        <v>192</v>
      </c>
      <c r="P39" s="47" t="s">
        <v>171</v>
      </c>
      <c r="Q39" s="47"/>
      <c r="R39" s="49"/>
      <c r="S39" s="48" t="s">
        <v>118</v>
      </c>
    </row>
    <row r="40" spans="2:19" s="42" customFormat="1" ht="10.5" customHeight="1">
      <c r="B40" s="45">
        <f t="shared" si="0"/>
        <v>30</v>
      </c>
      <c r="C40" s="45" t="s">
        <v>39</v>
      </c>
      <c r="D40" s="46" t="s">
        <v>63</v>
      </c>
      <c r="E40" s="46"/>
      <c r="F40" s="46" t="s">
        <v>604</v>
      </c>
      <c r="G40" s="46">
        <v>3197</v>
      </c>
      <c r="H40" s="46">
        <v>2</v>
      </c>
      <c r="I40" s="47">
        <v>43</v>
      </c>
      <c r="J40" s="47" t="s">
        <v>586</v>
      </c>
      <c r="K40" s="163">
        <v>16384</v>
      </c>
      <c r="L40" s="46" t="s">
        <v>169</v>
      </c>
      <c r="M40" s="47" t="s">
        <v>128</v>
      </c>
      <c r="N40" s="47" t="s">
        <v>79</v>
      </c>
      <c r="O40" s="46" t="s">
        <v>191</v>
      </c>
      <c r="P40" s="47">
        <v>3</v>
      </c>
      <c r="Q40" s="47"/>
      <c r="R40" s="48" t="s">
        <v>134</v>
      </c>
      <c r="S40" s="48" t="s">
        <v>119</v>
      </c>
    </row>
    <row r="41" spans="2:19" s="42" customFormat="1" ht="10.5" customHeight="1">
      <c r="B41" s="45">
        <f t="shared" si="0"/>
        <v>31</v>
      </c>
      <c r="C41" s="45" t="s">
        <v>206</v>
      </c>
      <c r="D41" s="46" t="s">
        <v>203</v>
      </c>
      <c r="E41" s="46"/>
      <c r="F41" s="50">
        <v>7.06</v>
      </c>
      <c r="G41" s="46">
        <v>2919</v>
      </c>
      <c r="H41" s="46">
        <v>4</v>
      </c>
      <c r="I41" s="46">
        <v>43</v>
      </c>
      <c r="J41" s="46" t="s">
        <v>181</v>
      </c>
      <c r="K41" s="167">
        <v>1024</v>
      </c>
      <c r="L41" s="166" t="s">
        <v>6</v>
      </c>
      <c r="M41" s="47" t="s">
        <v>211</v>
      </c>
      <c r="N41" s="47" t="s">
        <v>214</v>
      </c>
      <c r="O41" s="46" t="s">
        <v>192</v>
      </c>
      <c r="P41" s="47">
        <v>4</v>
      </c>
      <c r="Q41" s="47"/>
      <c r="R41" s="48"/>
      <c r="S41" s="48"/>
    </row>
    <row r="42" spans="2:19" s="42" customFormat="1" ht="10.5" customHeight="1">
      <c r="B42" s="45">
        <f t="shared" si="0"/>
        <v>32</v>
      </c>
      <c r="C42" s="45" t="s">
        <v>40</v>
      </c>
      <c r="D42" s="46" t="s">
        <v>122</v>
      </c>
      <c r="E42" s="46"/>
      <c r="F42" s="46" t="s">
        <v>602</v>
      </c>
      <c r="G42" s="46">
        <v>3184</v>
      </c>
      <c r="H42" s="46">
        <v>3</v>
      </c>
      <c r="I42" s="47">
        <v>43</v>
      </c>
      <c r="J42" s="47" t="s">
        <v>586</v>
      </c>
      <c r="K42" s="163">
        <v>16384</v>
      </c>
      <c r="L42" s="46" t="s">
        <v>169</v>
      </c>
      <c r="M42" s="47" t="s">
        <v>129</v>
      </c>
      <c r="N42" s="47" t="s">
        <v>74</v>
      </c>
      <c r="O42" s="46" t="s">
        <v>192</v>
      </c>
      <c r="P42" s="47">
        <v>3</v>
      </c>
      <c r="Q42" s="47"/>
      <c r="R42" s="48" t="s">
        <v>135</v>
      </c>
      <c r="S42" s="48" t="s">
        <v>120</v>
      </c>
    </row>
    <row r="43" spans="2:19" s="42" customFormat="1" ht="10.5" customHeight="1">
      <c r="B43" s="45">
        <f t="shared" si="0"/>
        <v>33</v>
      </c>
      <c r="C43" s="45" t="s">
        <v>41</v>
      </c>
      <c r="D43" s="46" t="s">
        <v>65</v>
      </c>
      <c r="E43" s="46"/>
      <c r="F43" s="46">
        <v>3.37</v>
      </c>
      <c r="G43" s="46">
        <v>2964</v>
      </c>
      <c r="H43" s="46">
        <v>4</v>
      </c>
      <c r="I43" s="47">
        <v>43</v>
      </c>
      <c r="J43" s="47" t="s">
        <v>586</v>
      </c>
      <c r="K43" s="163">
        <v>8192</v>
      </c>
      <c r="L43" s="46" t="s">
        <v>169</v>
      </c>
      <c r="M43" s="47" t="s">
        <v>130</v>
      </c>
      <c r="N43" s="47" t="s">
        <v>71</v>
      </c>
      <c r="O43" s="46" t="s">
        <v>192</v>
      </c>
      <c r="P43" s="47">
        <v>4</v>
      </c>
      <c r="Q43" s="47"/>
      <c r="R43" s="48" t="s">
        <v>131</v>
      </c>
      <c r="S43" s="57" t="s">
        <v>121</v>
      </c>
    </row>
    <row r="44" spans="2:19" s="42" customFormat="1" ht="10.5" customHeight="1">
      <c r="B44" s="45">
        <f t="shared" si="0"/>
        <v>34</v>
      </c>
      <c r="C44" s="45" t="s">
        <v>575</v>
      </c>
      <c r="D44" s="46" t="s">
        <v>574</v>
      </c>
      <c r="E44" s="46"/>
      <c r="F44" s="46">
        <v>181107</v>
      </c>
      <c r="G44" s="46">
        <v>2900</v>
      </c>
      <c r="H44" s="46">
        <v>4</v>
      </c>
      <c r="I44" s="47">
        <v>43</v>
      </c>
      <c r="J44" s="47" t="s">
        <v>586</v>
      </c>
      <c r="K44" s="163">
        <v>16384</v>
      </c>
      <c r="L44" s="46" t="s">
        <v>6</v>
      </c>
      <c r="M44" s="47" t="s">
        <v>576</v>
      </c>
      <c r="N44" s="47" t="s">
        <v>610</v>
      </c>
      <c r="O44" s="46" t="s">
        <v>191</v>
      </c>
      <c r="P44" s="166" t="s">
        <v>611</v>
      </c>
      <c r="Q44" s="166"/>
      <c r="R44" s="48" t="s">
        <v>577</v>
      </c>
      <c r="S44" s="57" t="s">
        <v>578</v>
      </c>
    </row>
    <row r="45" spans="2:19" s="42" customFormat="1" ht="10.5" customHeight="1">
      <c r="B45" s="169">
        <f t="shared" si="0"/>
        <v>35</v>
      </c>
      <c r="C45" s="59" t="s">
        <v>205</v>
      </c>
      <c r="D45" s="59" t="s">
        <v>204</v>
      </c>
      <c r="E45" s="59"/>
      <c r="F45" s="59" t="s">
        <v>605</v>
      </c>
      <c r="G45" s="59">
        <v>3245</v>
      </c>
      <c r="H45" s="59">
        <v>2</v>
      </c>
      <c r="I45" s="60">
        <v>43</v>
      </c>
      <c r="J45" s="60" t="s">
        <v>586</v>
      </c>
      <c r="K45" s="60">
        <v>16384</v>
      </c>
      <c r="L45" s="59" t="s">
        <v>6</v>
      </c>
      <c r="M45" s="60" t="s">
        <v>210</v>
      </c>
      <c r="N45" s="60" t="s">
        <v>213</v>
      </c>
      <c r="O45" s="125" t="s">
        <v>192</v>
      </c>
      <c r="P45" s="168">
        <v>2</v>
      </c>
      <c r="Q45" s="168"/>
      <c r="R45" s="61"/>
      <c r="S45" s="61"/>
    </row>
    <row r="46" spans="2:19">
      <c r="P46" s="34"/>
    </row>
    <row r="47" spans="2:19">
      <c r="P47" s="34"/>
    </row>
  </sheetData>
  <sortState xmlns:xlrd2="http://schemas.microsoft.com/office/spreadsheetml/2017/richdata2" ref="A11:S34">
    <sortCondition ref="D11:D34"/>
  </sortState>
  <mergeCells count="10">
    <mergeCell ref="B9:B10"/>
    <mergeCell ref="I9:I10"/>
    <mergeCell ref="F9:H9"/>
    <mergeCell ref="L9:L10"/>
    <mergeCell ref="O9:P9"/>
    <mergeCell ref="O10:P10"/>
    <mergeCell ref="N9:N10"/>
    <mergeCell ref="M9:M10"/>
    <mergeCell ref="C9:D9"/>
    <mergeCell ref="K9:K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06"/>
  <sheetViews>
    <sheetView zoomScale="112" zoomScaleNormal="112" workbookViewId="0">
      <selection activeCell="A2" sqref="A2"/>
    </sheetView>
  </sheetViews>
  <sheetFormatPr defaultRowHeight="12"/>
  <cols>
    <col min="1" max="1" width="3.7109375" style="9" customWidth="1"/>
    <col min="2" max="2" width="4.7109375" style="8" customWidth="1"/>
    <col min="3" max="3" width="2.7109375" style="8" customWidth="1"/>
    <col min="4" max="4" width="18.7109375" style="27" customWidth="1"/>
    <col min="5" max="5" width="4.42578125" style="176" customWidth="1"/>
    <col min="6" max="6" width="4" style="173" customWidth="1"/>
    <col min="7" max="7" width="4" style="23" hidden="1" customWidth="1"/>
    <col min="8" max="8" width="4.7109375" style="23" hidden="1" customWidth="1"/>
    <col min="9" max="9" width="5.7109375" style="10" customWidth="1"/>
    <col min="10" max="10" width="6.28515625" style="10" hidden="1" customWidth="1"/>
    <col min="11" max="18" width="6.7109375" style="23" customWidth="1"/>
    <col min="19" max="19" width="4.7109375" style="23" customWidth="1"/>
    <col min="20" max="20" width="3.28515625" style="23" customWidth="1"/>
    <col min="21" max="22" width="3.28515625" style="176" customWidth="1"/>
    <col min="23" max="25" width="3.28515625" style="284" customWidth="1"/>
    <col min="26" max="26" width="4.28515625" style="284" customWidth="1"/>
    <col min="27" max="27" width="4.5703125" style="33" customWidth="1"/>
    <col min="28" max="28" width="3.7109375" style="33" customWidth="1"/>
    <col min="29" max="31" width="3.7109375" style="10" customWidth="1"/>
    <col min="32" max="32" width="6.7109375" style="10" customWidth="1"/>
    <col min="33" max="33" width="5.7109375" style="67" customWidth="1"/>
    <col min="34" max="34" width="12.7109375" style="67" customWidth="1"/>
    <col min="35" max="35" width="4.28515625" style="10" customWidth="1"/>
    <col min="36" max="36" width="7.7109375" style="10" customWidth="1"/>
    <col min="37" max="38" width="5.7109375" style="10" customWidth="1"/>
    <col min="39" max="39" width="3.7109375" style="127" customWidth="1"/>
    <col min="40" max="40" width="24.7109375" style="11" customWidth="1"/>
    <col min="41" max="41" width="3.7109375" style="127" customWidth="1"/>
    <col min="42" max="42" width="13.7109375" style="11" customWidth="1"/>
    <col min="43" max="43" width="7.7109375" style="103" customWidth="1"/>
    <col min="44" max="16384" width="9.140625" style="9"/>
  </cols>
  <sheetData>
    <row r="1" spans="1:43" ht="18.75">
      <c r="A1" s="26" t="s">
        <v>3584</v>
      </c>
      <c r="B1" s="29"/>
    </row>
    <row r="2" spans="1:43" ht="18.75">
      <c r="A2" s="26"/>
      <c r="B2" s="29"/>
      <c r="C2" s="334"/>
      <c r="E2" s="334"/>
      <c r="F2" s="301"/>
      <c r="U2" s="334"/>
      <c r="V2" s="334"/>
      <c r="W2" s="334"/>
      <c r="X2" s="334"/>
      <c r="Y2" s="334"/>
      <c r="Z2" s="334"/>
      <c r="AM2" s="334"/>
      <c r="AO2" s="334"/>
    </row>
    <row r="3" spans="1:43" ht="18.75">
      <c r="A3" s="26"/>
      <c r="B3" s="29"/>
      <c r="C3" s="334"/>
      <c r="E3" s="334"/>
      <c r="F3" s="301"/>
      <c r="U3" s="334"/>
      <c r="V3" s="334"/>
      <c r="W3" s="334"/>
      <c r="X3" s="334"/>
      <c r="Y3" s="334"/>
      <c r="Z3" s="334"/>
      <c r="AM3" s="334"/>
      <c r="AO3" s="334"/>
    </row>
    <row r="4" spans="1:43" ht="12" customHeight="1">
      <c r="A4" s="26"/>
      <c r="B4" s="29"/>
      <c r="C4" s="176"/>
      <c r="AM4" s="176"/>
      <c r="AO4" s="176"/>
    </row>
    <row r="5" spans="1:43" ht="12" customHeight="1">
      <c r="A5" s="26"/>
      <c r="B5" s="29"/>
      <c r="C5" s="174"/>
      <c r="D5" s="28"/>
      <c r="E5" s="174"/>
      <c r="F5" s="175"/>
      <c r="G5" s="30"/>
      <c r="H5" s="30"/>
      <c r="I5" s="13"/>
      <c r="J5" s="13"/>
      <c r="K5" s="30"/>
      <c r="L5" s="30"/>
      <c r="M5" s="30"/>
      <c r="N5" s="30"/>
      <c r="O5" s="30"/>
      <c r="P5" s="30"/>
      <c r="Q5" s="30"/>
      <c r="R5" s="30"/>
      <c r="S5" s="30"/>
      <c r="T5" s="30"/>
      <c r="U5" s="174"/>
      <c r="V5" s="174"/>
      <c r="W5" s="282"/>
      <c r="X5" s="282"/>
      <c r="Y5" s="282"/>
      <c r="Z5" s="282"/>
      <c r="AM5" s="176"/>
      <c r="AO5" s="176"/>
    </row>
    <row r="6" spans="1:43" s="72" customFormat="1" ht="12" customHeight="1">
      <c r="A6" s="26"/>
      <c r="B6" s="123">
        <v>14.4</v>
      </c>
      <c r="C6" s="128" t="s">
        <v>0</v>
      </c>
      <c r="D6" s="76" t="s">
        <v>38</v>
      </c>
      <c r="E6" s="128" t="s">
        <v>55</v>
      </c>
      <c r="F6" s="20" t="s">
        <v>138</v>
      </c>
      <c r="G6" s="24" t="s">
        <v>253</v>
      </c>
      <c r="H6" s="24" t="s">
        <v>512</v>
      </c>
      <c r="I6" s="24" t="s">
        <v>139</v>
      </c>
      <c r="J6" s="21" t="s">
        <v>200</v>
      </c>
      <c r="K6" s="24" t="s">
        <v>2977</v>
      </c>
      <c r="L6" s="24" t="s">
        <v>599</v>
      </c>
      <c r="M6" s="24" t="s">
        <v>43</v>
      </c>
      <c r="N6" s="24" t="s">
        <v>591</v>
      </c>
      <c r="O6" s="24" t="s">
        <v>600</v>
      </c>
      <c r="P6" s="24" t="s">
        <v>41</v>
      </c>
      <c r="Q6" s="24" t="s">
        <v>589</v>
      </c>
      <c r="R6" s="24" t="s">
        <v>206</v>
      </c>
      <c r="S6" s="24" t="s">
        <v>207</v>
      </c>
      <c r="T6" s="24" t="s">
        <v>624</v>
      </c>
      <c r="U6" s="24" t="s">
        <v>575</v>
      </c>
      <c r="V6" s="24" t="s">
        <v>2976</v>
      </c>
      <c r="W6" s="291"/>
      <c r="X6" s="291"/>
      <c r="Y6" s="291"/>
      <c r="Z6" s="291"/>
      <c r="AA6" s="201"/>
      <c r="AC6" s="120"/>
      <c r="AD6" s="120"/>
      <c r="AE6" s="120"/>
      <c r="AF6" s="120"/>
      <c r="AG6" s="74"/>
      <c r="AH6" s="74"/>
      <c r="AI6" s="120"/>
      <c r="AJ6" s="120"/>
      <c r="AK6" s="120"/>
      <c r="AL6" s="120"/>
      <c r="AM6" s="123"/>
      <c r="AN6" s="73"/>
      <c r="AO6" s="123"/>
      <c r="AP6" s="73"/>
      <c r="AQ6" s="305"/>
    </row>
    <row r="7" spans="1:43" ht="12" customHeight="1">
      <c r="A7" s="26"/>
      <c r="B7" s="123" t="s">
        <v>612</v>
      </c>
      <c r="C7" s="183">
        <v>1</v>
      </c>
      <c r="D7" s="75" t="s">
        <v>3564</v>
      </c>
      <c r="E7" s="180">
        <v>3475</v>
      </c>
      <c r="F7" s="178">
        <v>37.5</v>
      </c>
      <c r="G7" s="199">
        <v>85.2</v>
      </c>
      <c r="H7" s="179">
        <v>-133</v>
      </c>
      <c r="I7" s="22">
        <v>745.75</v>
      </c>
      <c r="J7" s="22">
        <f>I7*49/484</f>
        <v>75.499483471074385</v>
      </c>
      <c r="K7" s="205"/>
      <c r="L7" s="32" t="s">
        <v>247</v>
      </c>
      <c r="M7" s="32" t="s">
        <v>142</v>
      </c>
      <c r="N7" s="32" t="s">
        <v>301</v>
      </c>
      <c r="O7" s="32" t="s">
        <v>159</v>
      </c>
      <c r="P7" s="32" t="s">
        <v>159</v>
      </c>
      <c r="Q7" s="32" t="s">
        <v>162</v>
      </c>
      <c r="R7" s="32" t="s">
        <v>256</v>
      </c>
      <c r="S7" s="32" t="s">
        <v>217</v>
      </c>
      <c r="T7" s="32" t="s">
        <v>243</v>
      </c>
      <c r="U7" s="32" t="s">
        <v>142</v>
      </c>
      <c r="V7" s="32" t="s">
        <v>159</v>
      </c>
      <c r="W7" s="292"/>
      <c r="X7" s="292"/>
      <c r="Y7" s="292"/>
      <c r="Z7" s="292"/>
      <c r="AA7" s="202"/>
      <c r="AB7" s="9"/>
      <c r="AM7" s="176"/>
      <c r="AO7" s="176"/>
    </row>
    <row r="8" spans="1:43" ht="12" customHeight="1">
      <c r="A8" s="26"/>
      <c r="B8" s="123">
        <v>44</v>
      </c>
      <c r="C8" s="181">
        <v>2</v>
      </c>
      <c r="D8" s="71" t="s">
        <v>614</v>
      </c>
      <c r="E8" s="176">
        <v>2900</v>
      </c>
      <c r="F8" s="173">
        <v>32.5</v>
      </c>
      <c r="G8" s="198">
        <v>73.900000000000006</v>
      </c>
      <c r="H8" s="124" t="s">
        <v>633</v>
      </c>
      <c r="I8" s="10">
        <v>627.75</v>
      </c>
      <c r="J8" s="10">
        <f t="shared" ref="J8:J18" si="0">I8*49/484</f>
        <v>63.553202479338843</v>
      </c>
      <c r="K8" s="23" t="s">
        <v>246</v>
      </c>
      <c r="L8" s="203"/>
      <c r="M8" s="23" t="s">
        <v>249</v>
      </c>
      <c r="N8" s="23" t="s">
        <v>140</v>
      </c>
      <c r="O8" s="23" t="s">
        <v>250</v>
      </c>
      <c r="P8" s="23" t="s">
        <v>141</v>
      </c>
      <c r="Q8" s="23" t="s">
        <v>162</v>
      </c>
      <c r="R8" s="23" t="s">
        <v>217</v>
      </c>
      <c r="S8" s="23" t="s">
        <v>159</v>
      </c>
      <c r="T8" s="23" t="s">
        <v>145</v>
      </c>
      <c r="U8" s="23" t="s">
        <v>162</v>
      </c>
      <c r="V8" s="23" t="s">
        <v>159</v>
      </c>
      <c r="W8" s="293"/>
      <c r="X8" s="293"/>
      <c r="Y8" s="293"/>
      <c r="Z8" s="293"/>
      <c r="AA8" s="202"/>
      <c r="AB8" s="9"/>
      <c r="AM8" s="176"/>
      <c r="AO8" s="176"/>
    </row>
    <row r="9" spans="1:43" ht="12" customHeight="1">
      <c r="A9" s="26"/>
      <c r="B9" s="29"/>
      <c r="C9" s="181">
        <v>3</v>
      </c>
      <c r="D9" s="71" t="s">
        <v>503</v>
      </c>
      <c r="E9" s="176">
        <v>3181</v>
      </c>
      <c r="F9" s="173">
        <v>30</v>
      </c>
      <c r="G9" s="198">
        <v>68.2</v>
      </c>
      <c r="H9" s="68">
        <v>-96</v>
      </c>
      <c r="I9" s="10">
        <v>541</v>
      </c>
      <c r="J9" s="10">
        <f t="shared" si="0"/>
        <v>54.77066115702479</v>
      </c>
      <c r="K9" s="23" t="s">
        <v>148</v>
      </c>
      <c r="L9" s="23" t="s">
        <v>248</v>
      </c>
      <c r="M9" s="203"/>
      <c r="N9" s="23" t="s">
        <v>146</v>
      </c>
      <c r="O9" s="23" t="s">
        <v>301</v>
      </c>
      <c r="P9" s="23" t="s">
        <v>141</v>
      </c>
      <c r="Q9" s="23" t="s">
        <v>225</v>
      </c>
      <c r="R9" s="23" t="s">
        <v>159</v>
      </c>
      <c r="S9" s="23" t="s">
        <v>255</v>
      </c>
      <c r="T9" s="23" t="s">
        <v>239</v>
      </c>
      <c r="U9" s="23" t="s">
        <v>142</v>
      </c>
      <c r="V9" s="23" t="s">
        <v>159</v>
      </c>
      <c r="W9" s="293"/>
      <c r="X9" s="293"/>
      <c r="Y9" s="293"/>
      <c r="Z9" s="293"/>
      <c r="AA9" s="202"/>
      <c r="AB9" s="9"/>
      <c r="AM9" s="176"/>
      <c r="AO9" s="176"/>
    </row>
    <row r="10" spans="1:43" ht="12" customHeight="1">
      <c r="A10" s="26"/>
      <c r="B10" s="29"/>
      <c r="C10" s="181">
        <v>4</v>
      </c>
      <c r="D10" s="71" t="s">
        <v>615</v>
      </c>
      <c r="E10" s="176">
        <v>2900</v>
      </c>
      <c r="F10" s="173">
        <v>28</v>
      </c>
      <c r="G10" s="198">
        <v>63.6</v>
      </c>
      <c r="H10" s="124" t="s">
        <v>634</v>
      </c>
      <c r="I10" s="10">
        <v>507.25</v>
      </c>
      <c r="J10" s="10">
        <f t="shared" si="0"/>
        <v>51.353822314049587</v>
      </c>
      <c r="K10" s="23" t="s">
        <v>305</v>
      </c>
      <c r="L10" s="23" t="s">
        <v>140</v>
      </c>
      <c r="M10" s="23" t="s">
        <v>149</v>
      </c>
      <c r="N10" s="203"/>
      <c r="O10" s="23" t="s">
        <v>231</v>
      </c>
      <c r="P10" s="23" t="s">
        <v>140</v>
      </c>
      <c r="Q10" s="23" t="s">
        <v>150</v>
      </c>
      <c r="R10" s="23" t="s">
        <v>145</v>
      </c>
      <c r="S10" s="23" t="s">
        <v>159</v>
      </c>
      <c r="T10" s="23" t="s">
        <v>217</v>
      </c>
      <c r="U10" s="23" t="s">
        <v>142</v>
      </c>
      <c r="V10" s="23" t="s">
        <v>159</v>
      </c>
      <c r="W10" s="293"/>
      <c r="X10" s="293"/>
      <c r="Y10" s="293"/>
      <c r="Z10" s="293"/>
      <c r="AA10" s="202"/>
      <c r="AB10" s="9"/>
      <c r="AM10" s="176"/>
      <c r="AO10" s="176"/>
    </row>
    <row r="11" spans="1:43" ht="12" customHeight="1">
      <c r="A11" s="26"/>
      <c r="B11" s="29"/>
      <c r="C11" s="181">
        <v>5</v>
      </c>
      <c r="D11" s="71" t="s">
        <v>616</v>
      </c>
      <c r="E11" s="176">
        <v>2900</v>
      </c>
      <c r="F11" s="173">
        <v>24.5</v>
      </c>
      <c r="G11" s="198">
        <v>55.7</v>
      </c>
      <c r="H11" s="124" t="s">
        <v>639</v>
      </c>
      <c r="I11" s="10">
        <v>431.25</v>
      </c>
      <c r="J11" s="10">
        <f t="shared" si="0"/>
        <v>43.659607438016529</v>
      </c>
      <c r="K11" s="23" t="s">
        <v>161</v>
      </c>
      <c r="L11" s="23" t="s">
        <v>252</v>
      </c>
      <c r="M11" s="23" t="s">
        <v>305</v>
      </c>
      <c r="N11" s="23" t="s">
        <v>230</v>
      </c>
      <c r="O11" s="203"/>
      <c r="P11" s="23" t="s">
        <v>255</v>
      </c>
      <c r="Q11" s="23" t="s">
        <v>247</v>
      </c>
      <c r="R11" s="23" t="s">
        <v>145</v>
      </c>
      <c r="S11" s="23" t="s">
        <v>145</v>
      </c>
      <c r="T11" s="23" t="s">
        <v>147</v>
      </c>
      <c r="U11" s="23" t="s">
        <v>225</v>
      </c>
      <c r="V11" s="23" t="s">
        <v>159</v>
      </c>
      <c r="W11" s="293"/>
      <c r="X11" s="293"/>
      <c r="Y11" s="293"/>
      <c r="Z11" s="293"/>
      <c r="AA11" s="202"/>
      <c r="AB11" s="9"/>
      <c r="AM11" s="176"/>
      <c r="AO11" s="176"/>
    </row>
    <row r="12" spans="1:43" ht="12" customHeight="1">
      <c r="A12" s="26"/>
      <c r="B12" s="29"/>
      <c r="C12" s="181">
        <v>6</v>
      </c>
      <c r="D12" s="71" t="s">
        <v>617</v>
      </c>
      <c r="E12" s="176">
        <v>2964</v>
      </c>
      <c r="F12" s="173">
        <v>24.5</v>
      </c>
      <c r="G12" s="198">
        <v>55.7</v>
      </c>
      <c r="H12" s="124" t="s">
        <v>636</v>
      </c>
      <c r="I12" s="10">
        <v>409.25</v>
      </c>
      <c r="J12" s="10">
        <f t="shared" si="0"/>
        <v>41.432334710743802</v>
      </c>
      <c r="K12" s="23" t="s">
        <v>161</v>
      </c>
      <c r="L12" s="23" t="s">
        <v>144</v>
      </c>
      <c r="M12" s="23" t="s">
        <v>144</v>
      </c>
      <c r="N12" s="23" t="s">
        <v>140</v>
      </c>
      <c r="O12" s="23" t="s">
        <v>259</v>
      </c>
      <c r="P12" s="203"/>
      <c r="Q12" s="23" t="s">
        <v>226</v>
      </c>
      <c r="R12" s="23" t="s">
        <v>255</v>
      </c>
      <c r="S12" s="23" t="s">
        <v>255</v>
      </c>
      <c r="T12" s="23" t="s">
        <v>162</v>
      </c>
      <c r="U12" s="23" t="s">
        <v>159</v>
      </c>
      <c r="V12" s="23" t="s">
        <v>159</v>
      </c>
      <c r="W12" s="293"/>
      <c r="X12" s="293"/>
      <c r="Y12" s="293"/>
      <c r="Z12" s="293"/>
      <c r="AA12" s="202"/>
      <c r="AB12" s="9"/>
      <c r="AM12" s="176"/>
      <c r="AO12" s="176"/>
    </row>
    <row r="13" spans="1:43" ht="12" customHeight="1">
      <c r="A13" s="26"/>
      <c r="B13" s="29"/>
      <c r="C13" s="181">
        <v>7</v>
      </c>
      <c r="D13" s="71" t="s">
        <v>618</v>
      </c>
      <c r="E13" s="176">
        <v>2900</v>
      </c>
      <c r="F13" s="173">
        <v>23</v>
      </c>
      <c r="G13" s="198">
        <v>52.3</v>
      </c>
      <c r="H13" s="124" t="s">
        <v>640</v>
      </c>
      <c r="I13" s="10">
        <v>409.5</v>
      </c>
      <c r="J13" s="10">
        <f t="shared" si="0"/>
        <v>41.457644628099175</v>
      </c>
      <c r="K13" s="23" t="s">
        <v>163</v>
      </c>
      <c r="L13" s="23" t="s">
        <v>163</v>
      </c>
      <c r="M13" s="23" t="s">
        <v>226</v>
      </c>
      <c r="N13" s="23" t="s">
        <v>143</v>
      </c>
      <c r="O13" s="23" t="s">
        <v>246</v>
      </c>
      <c r="P13" s="23" t="s">
        <v>225</v>
      </c>
      <c r="Q13" s="203"/>
      <c r="R13" s="23" t="s">
        <v>229</v>
      </c>
      <c r="S13" s="23" t="s">
        <v>261</v>
      </c>
      <c r="T13" s="23" t="s">
        <v>146</v>
      </c>
      <c r="U13" s="23" t="s">
        <v>244</v>
      </c>
      <c r="V13" s="23" t="s">
        <v>159</v>
      </c>
      <c r="W13" s="293"/>
      <c r="X13" s="293"/>
      <c r="Y13" s="293"/>
      <c r="Z13" s="293"/>
      <c r="AA13" s="202"/>
      <c r="AB13" s="9"/>
      <c r="AM13" s="176"/>
      <c r="AO13" s="176"/>
    </row>
    <row r="14" spans="1:43" ht="12" customHeight="1">
      <c r="A14" s="26"/>
      <c r="B14" s="29"/>
      <c r="C14" s="181">
        <v>8</v>
      </c>
      <c r="D14" s="71" t="s">
        <v>505</v>
      </c>
      <c r="E14" s="176">
        <v>2919</v>
      </c>
      <c r="F14" s="173">
        <v>18</v>
      </c>
      <c r="G14" s="198">
        <v>40.9</v>
      </c>
      <c r="H14" s="68">
        <v>-38</v>
      </c>
      <c r="I14" s="10">
        <v>298.5</v>
      </c>
      <c r="J14" s="10">
        <f t="shared" si="0"/>
        <v>30.220041322314049</v>
      </c>
      <c r="K14" s="23" t="s">
        <v>260</v>
      </c>
      <c r="L14" s="23" t="s">
        <v>218</v>
      </c>
      <c r="M14" s="23" t="s">
        <v>161</v>
      </c>
      <c r="N14" s="23" t="s">
        <v>151</v>
      </c>
      <c r="O14" s="23" t="s">
        <v>151</v>
      </c>
      <c r="P14" s="23" t="s">
        <v>259</v>
      </c>
      <c r="Q14" s="23" t="s">
        <v>232</v>
      </c>
      <c r="R14" s="203"/>
      <c r="S14" s="23" t="s">
        <v>619</v>
      </c>
      <c r="T14" s="23" t="s">
        <v>231</v>
      </c>
      <c r="U14" s="23" t="s">
        <v>231</v>
      </c>
      <c r="V14" s="23" t="s">
        <v>159</v>
      </c>
      <c r="W14" s="293"/>
      <c r="X14" s="293"/>
      <c r="Y14" s="293"/>
      <c r="Z14" s="293"/>
      <c r="AA14" s="202"/>
      <c r="AB14" s="9"/>
      <c r="AM14" s="176"/>
      <c r="AO14" s="176"/>
    </row>
    <row r="15" spans="1:43" ht="12" customHeight="1">
      <c r="A15" s="26"/>
      <c r="B15" s="29"/>
      <c r="C15" s="181">
        <v>9</v>
      </c>
      <c r="D15" s="71" t="s">
        <v>511</v>
      </c>
      <c r="E15" s="176">
        <v>3030</v>
      </c>
      <c r="F15" s="173">
        <v>17.5</v>
      </c>
      <c r="G15" s="198">
        <v>39.799999999999997</v>
      </c>
      <c r="H15" s="68">
        <v>-256</v>
      </c>
      <c r="I15" s="10">
        <v>266.5</v>
      </c>
      <c r="J15" s="10">
        <f t="shared" si="0"/>
        <v>26.980371900826448</v>
      </c>
      <c r="K15" s="23" t="s">
        <v>218</v>
      </c>
      <c r="L15" s="23" t="s">
        <v>161</v>
      </c>
      <c r="M15" s="23" t="s">
        <v>259</v>
      </c>
      <c r="N15" s="23" t="s">
        <v>161</v>
      </c>
      <c r="O15" s="23" t="s">
        <v>151</v>
      </c>
      <c r="P15" s="23" t="s">
        <v>259</v>
      </c>
      <c r="Q15" s="23" t="s">
        <v>257</v>
      </c>
      <c r="R15" s="23" t="s">
        <v>620</v>
      </c>
      <c r="S15" s="203"/>
      <c r="T15" s="23" t="s">
        <v>246</v>
      </c>
      <c r="U15" s="23" t="s">
        <v>217</v>
      </c>
      <c r="V15" s="23" t="s">
        <v>159</v>
      </c>
      <c r="W15" s="293"/>
      <c r="X15" s="293"/>
      <c r="Y15" s="293"/>
      <c r="Z15" s="293"/>
      <c r="AA15" s="202"/>
      <c r="AB15" s="9"/>
      <c r="AM15" s="176"/>
      <c r="AO15" s="176"/>
    </row>
    <row r="16" spans="1:43" ht="12" customHeight="1">
      <c r="A16" s="26"/>
      <c r="B16" s="29"/>
      <c r="C16" s="181">
        <v>10</v>
      </c>
      <c r="D16" s="71" t="s">
        <v>621</v>
      </c>
      <c r="E16" s="176">
        <v>3072</v>
      </c>
      <c r="F16" s="173">
        <v>17</v>
      </c>
      <c r="G16" s="198">
        <v>38.6</v>
      </c>
      <c r="H16" s="68">
        <v>-344</v>
      </c>
      <c r="I16" s="10">
        <v>279.75</v>
      </c>
      <c r="J16" s="10">
        <f t="shared" si="0"/>
        <v>28.321797520661157</v>
      </c>
      <c r="K16" s="23" t="s">
        <v>245</v>
      </c>
      <c r="L16" s="23" t="s">
        <v>151</v>
      </c>
      <c r="M16" s="23" t="s">
        <v>241</v>
      </c>
      <c r="N16" s="23" t="s">
        <v>218</v>
      </c>
      <c r="O16" s="23" t="s">
        <v>152</v>
      </c>
      <c r="P16" s="23" t="s">
        <v>163</v>
      </c>
      <c r="Q16" s="23" t="s">
        <v>149</v>
      </c>
      <c r="R16" s="23" t="s">
        <v>230</v>
      </c>
      <c r="S16" s="23" t="s">
        <v>247</v>
      </c>
      <c r="T16" s="203"/>
      <c r="U16" s="23" t="s">
        <v>147</v>
      </c>
      <c r="V16" s="23" t="s">
        <v>159</v>
      </c>
      <c r="W16" s="293"/>
      <c r="X16" s="293"/>
      <c r="Y16" s="293"/>
      <c r="Z16" s="293"/>
      <c r="AA16" s="202"/>
      <c r="AB16" s="9"/>
      <c r="AM16" s="176"/>
      <c r="AO16" s="176"/>
    </row>
    <row r="17" spans="1:41" ht="12" customHeight="1">
      <c r="A17" s="26"/>
      <c r="B17" s="29"/>
      <c r="C17" s="181">
        <v>11</v>
      </c>
      <c r="D17" s="71" t="s">
        <v>622</v>
      </c>
      <c r="E17" s="176">
        <v>2900</v>
      </c>
      <c r="F17" s="173">
        <v>11</v>
      </c>
      <c r="G17" s="198">
        <v>25</v>
      </c>
      <c r="H17" s="68">
        <v>-227</v>
      </c>
      <c r="I17" s="10">
        <v>177.5</v>
      </c>
      <c r="J17" s="10">
        <f t="shared" si="0"/>
        <v>17.970041322314049</v>
      </c>
      <c r="K17" s="23" t="s">
        <v>148</v>
      </c>
      <c r="L17" s="23" t="s">
        <v>163</v>
      </c>
      <c r="M17" s="23" t="s">
        <v>148</v>
      </c>
      <c r="N17" s="23" t="s">
        <v>148</v>
      </c>
      <c r="O17" s="23" t="s">
        <v>226</v>
      </c>
      <c r="P17" s="23" t="s">
        <v>161</v>
      </c>
      <c r="Q17" s="23" t="s">
        <v>251</v>
      </c>
      <c r="R17" s="23" t="s">
        <v>230</v>
      </c>
      <c r="S17" s="23" t="s">
        <v>218</v>
      </c>
      <c r="T17" s="23" t="s">
        <v>152</v>
      </c>
      <c r="U17" s="203"/>
      <c r="V17" s="23" t="s">
        <v>243</v>
      </c>
      <c r="W17" s="293"/>
      <c r="X17" s="293"/>
      <c r="Y17" s="293"/>
      <c r="Z17" s="293"/>
      <c r="AA17" s="202"/>
      <c r="AB17" s="9"/>
      <c r="AM17" s="176"/>
      <c r="AO17" s="176"/>
    </row>
    <row r="18" spans="1:41" ht="12" customHeight="1">
      <c r="A18" s="26"/>
      <c r="B18" s="29"/>
      <c r="C18" s="182">
        <v>12</v>
      </c>
      <c r="D18" s="77" t="s">
        <v>623</v>
      </c>
      <c r="E18" s="177">
        <v>2600</v>
      </c>
      <c r="F18" s="184">
        <v>0.5</v>
      </c>
      <c r="G18" s="200">
        <v>1.1000000000000001</v>
      </c>
      <c r="H18" s="69">
        <v>-135</v>
      </c>
      <c r="I18" s="12">
        <v>5.5</v>
      </c>
      <c r="J18" s="12">
        <f t="shared" si="0"/>
        <v>0.55681818181818177</v>
      </c>
      <c r="K18" s="25" t="s">
        <v>161</v>
      </c>
      <c r="L18" s="25" t="s">
        <v>161</v>
      </c>
      <c r="M18" s="25" t="s">
        <v>161</v>
      </c>
      <c r="N18" s="25" t="s">
        <v>161</v>
      </c>
      <c r="O18" s="25" t="s">
        <v>161</v>
      </c>
      <c r="P18" s="25" t="s">
        <v>161</v>
      </c>
      <c r="Q18" s="25" t="s">
        <v>161</v>
      </c>
      <c r="R18" s="25" t="s">
        <v>161</v>
      </c>
      <c r="S18" s="25" t="s">
        <v>161</v>
      </c>
      <c r="T18" s="25" t="s">
        <v>161</v>
      </c>
      <c r="U18" s="25" t="s">
        <v>245</v>
      </c>
      <c r="V18" s="204"/>
      <c r="W18" s="293"/>
      <c r="X18" s="293"/>
      <c r="Y18" s="293"/>
      <c r="Z18" s="293"/>
      <c r="AA18" s="202"/>
      <c r="AB18" s="9"/>
      <c r="AM18" s="176"/>
      <c r="AO18" s="176"/>
    </row>
    <row r="19" spans="1:41" ht="12" customHeight="1">
      <c r="A19" s="26"/>
      <c r="B19" s="29"/>
      <c r="C19" s="176"/>
      <c r="AM19" s="176"/>
      <c r="AO19" s="176"/>
    </row>
    <row r="20" spans="1:41" ht="12" customHeight="1">
      <c r="A20" s="26"/>
      <c r="B20" s="29"/>
      <c r="C20" s="176"/>
      <c r="AM20" s="176"/>
      <c r="AO20" s="176"/>
    </row>
    <row r="21" spans="1:41" ht="12" customHeight="1">
      <c r="A21" s="26"/>
      <c r="B21" s="29"/>
      <c r="C21" s="176"/>
      <c r="AM21" s="176"/>
      <c r="AO21" s="176"/>
    </row>
    <row r="22" spans="1:41" ht="12" customHeight="1">
      <c r="A22" s="26"/>
      <c r="B22" s="123">
        <v>14.3</v>
      </c>
      <c r="C22" s="128" t="s">
        <v>0</v>
      </c>
      <c r="D22" s="76" t="s">
        <v>38</v>
      </c>
      <c r="E22" s="128" t="s">
        <v>55</v>
      </c>
      <c r="F22" s="20" t="s">
        <v>138</v>
      </c>
      <c r="G22" s="24" t="s">
        <v>253</v>
      </c>
      <c r="H22" s="24" t="s">
        <v>512</v>
      </c>
      <c r="I22" s="208" t="s">
        <v>139</v>
      </c>
      <c r="J22" s="21" t="s">
        <v>200</v>
      </c>
      <c r="K22" s="24" t="s">
        <v>208</v>
      </c>
      <c r="L22" s="24" t="s">
        <v>2977</v>
      </c>
      <c r="M22" s="24" t="s">
        <v>156</v>
      </c>
      <c r="N22" s="24" t="s">
        <v>42</v>
      </c>
      <c r="O22" s="24" t="s">
        <v>40</v>
      </c>
      <c r="P22" s="24" t="s">
        <v>599</v>
      </c>
      <c r="Q22" s="24" t="s">
        <v>43</v>
      </c>
      <c r="R22" s="24" t="s">
        <v>50</v>
      </c>
      <c r="S22" s="9"/>
      <c r="AM22" s="176"/>
      <c r="AO22" s="176"/>
    </row>
    <row r="23" spans="1:41" ht="11.1" customHeight="1">
      <c r="A23" s="26"/>
      <c r="B23" s="29"/>
      <c r="C23" s="180">
        <v>1</v>
      </c>
      <c r="D23" s="75" t="s">
        <v>625</v>
      </c>
      <c r="E23" s="180">
        <v>3247</v>
      </c>
      <c r="F23" s="178">
        <v>22.5</v>
      </c>
      <c r="G23" s="199">
        <v>80.400000000000006</v>
      </c>
      <c r="H23" s="132" t="s">
        <v>635</v>
      </c>
      <c r="I23" s="207">
        <v>283</v>
      </c>
      <c r="J23" s="22">
        <f>I23/4</f>
        <v>70.75</v>
      </c>
      <c r="K23" s="205"/>
      <c r="L23" s="32" t="s">
        <v>255</v>
      </c>
      <c r="M23" s="32" t="s">
        <v>301</v>
      </c>
      <c r="N23" s="32" t="s">
        <v>229</v>
      </c>
      <c r="O23" s="32" t="s">
        <v>159</v>
      </c>
      <c r="P23" s="32" t="s">
        <v>255</v>
      </c>
      <c r="Q23" s="32" t="s">
        <v>162</v>
      </c>
      <c r="R23" s="32" t="s">
        <v>217</v>
      </c>
      <c r="S23" s="9"/>
      <c r="AM23" s="176"/>
      <c r="AO23" s="176"/>
    </row>
    <row r="24" spans="1:41" ht="11.1" customHeight="1">
      <c r="A24" s="26"/>
      <c r="B24" s="29"/>
      <c r="C24" s="176">
        <v>2</v>
      </c>
      <c r="D24" s="71" t="s">
        <v>3565</v>
      </c>
      <c r="E24" s="176">
        <v>3479</v>
      </c>
      <c r="F24" s="173">
        <v>20</v>
      </c>
      <c r="G24" s="198">
        <v>71.400000000000006</v>
      </c>
      <c r="H24" s="68">
        <v>-60</v>
      </c>
      <c r="I24" s="206">
        <v>238</v>
      </c>
      <c r="J24" s="10">
        <f t="shared" ref="J24:J30" si="1">I24/4</f>
        <v>59.5</v>
      </c>
      <c r="K24" s="23" t="s">
        <v>259</v>
      </c>
      <c r="L24" s="203"/>
      <c r="M24" s="23" t="s">
        <v>162</v>
      </c>
      <c r="N24" s="23" t="s">
        <v>301</v>
      </c>
      <c r="O24" s="23" t="s">
        <v>256</v>
      </c>
      <c r="P24" s="23" t="s">
        <v>255</v>
      </c>
      <c r="Q24" s="23" t="s">
        <v>143</v>
      </c>
      <c r="R24" s="23" t="s">
        <v>159</v>
      </c>
      <c r="S24" s="9"/>
      <c r="AM24" s="176"/>
      <c r="AO24" s="176"/>
    </row>
    <row r="25" spans="1:41" ht="11.1" customHeight="1">
      <c r="A25" s="26"/>
      <c r="B25" s="29"/>
      <c r="C25" s="176">
        <v>3</v>
      </c>
      <c r="D25" s="71" t="s">
        <v>627</v>
      </c>
      <c r="E25" s="176">
        <v>3197</v>
      </c>
      <c r="F25" s="173">
        <v>13.5</v>
      </c>
      <c r="G25" s="198">
        <v>48.2</v>
      </c>
      <c r="H25" s="124" t="s">
        <v>636</v>
      </c>
      <c r="I25" s="206">
        <v>158.75</v>
      </c>
      <c r="J25" s="10">
        <f t="shared" si="1"/>
        <v>39.6875</v>
      </c>
      <c r="K25" s="23" t="s">
        <v>305</v>
      </c>
      <c r="L25" s="23" t="s">
        <v>163</v>
      </c>
      <c r="M25" s="203"/>
      <c r="N25" s="23" t="s">
        <v>257</v>
      </c>
      <c r="O25" s="23" t="s">
        <v>259</v>
      </c>
      <c r="P25" s="23" t="s">
        <v>146</v>
      </c>
      <c r="Q25" s="23" t="s">
        <v>237</v>
      </c>
      <c r="R25" s="23" t="s">
        <v>243</v>
      </c>
      <c r="S25" s="9"/>
      <c r="AM25" s="176"/>
      <c r="AO25" s="176"/>
    </row>
    <row r="26" spans="1:41" ht="11.1" customHeight="1">
      <c r="A26" s="26"/>
      <c r="B26" s="29"/>
      <c r="C26" s="176">
        <v>4</v>
      </c>
      <c r="D26" s="71" t="s">
        <v>628</v>
      </c>
      <c r="E26" s="176">
        <v>3204</v>
      </c>
      <c r="F26" s="173">
        <v>13.5</v>
      </c>
      <c r="G26" s="198">
        <v>48.2</v>
      </c>
      <c r="H26" s="124" t="s">
        <v>637</v>
      </c>
      <c r="I26" s="206">
        <v>171.75</v>
      </c>
      <c r="J26" s="10">
        <f t="shared" si="1"/>
        <v>42.9375</v>
      </c>
      <c r="K26" s="23" t="s">
        <v>232</v>
      </c>
      <c r="L26" s="23" t="s">
        <v>305</v>
      </c>
      <c r="M26" s="23" t="s">
        <v>261</v>
      </c>
      <c r="N26" s="203"/>
      <c r="O26" s="23" t="s">
        <v>140</v>
      </c>
      <c r="P26" s="23" t="s">
        <v>620</v>
      </c>
      <c r="Q26" s="23" t="s">
        <v>140</v>
      </c>
      <c r="R26" s="23" t="s">
        <v>147</v>
      </c>
      <c r="S26" s="9"/>
      <c r="AM26" s="176"/>
      <c r="AO26" s="176"/>
    </row>
    <row r="27" spans="1:41" ht="11.1" customHeight="1">
      <c r="A27" s="26"/>
      <c r="B27" s="29"/>
      <c r="C27" s="176">
        <v>5</v>
      </c>
      <c r="D27" s="71" t="s">
        <v>504</v>
      </c>
      <c r="E27" s="176">
        <v>3184</v>
      </c>
      <c r="F27" s="173">
        <v>12.5</v>
      </c>
      <c r="G27" s="198">
        <v>44.6</v>
      </c>
      <c r="H27" s="124" t="s">
        <v>638</v>
      </c>
      <c r="I27" s="206">
        <v>151</v>
      </c>
      <c r="J27" s="10">
        <f t="shared" si="1"/>
        <v>37.75</v>
      </c>
      <c r="K27" s="23" t="s">
        <v>161</v>
      </c>
      <c r="L27" s="23" t="s">
        <v>260</v>
      </c>
      <c r="M27" s="23" t="s">
        <v>255</v>
      </c>
      <c r="N27" s="23" t="s">
        <v>140</v>
      </c>
      <c r="O27" s="203"/>
      <c r="P27" s="23" t="s">
        <v>244</v>
      </c>
      <c r="Q27" s="23" t="s">
        <v>150</v>
      </c>
      <c r="R27" s="23" t="s">
        <v>141</v>
      </c>
      <c r="S27" s="9"/>
      <c r="AM27" s="176"/>
      <c r="AO27" s="176"/>
    </row>
    <row r="28" spans="1:41" ht="11.1" customHeight="1">
      <c r="A28" s="26"/>
      <c r="B28" s="29"/>
      <c r="C28" s="176">
        <v>6</v>
      </c>
      <c r="D28" s="71" t="s">
        <v>629</v>
      </c>
      <c r="E28" s="176">
        <v>3376</v>
      </c>
      <c r="F28" s="173">
        <v>12.5</v>
      </c>
      <c r="G28" s="198">
        <v>44.6</v>
      </c>
      <c r="H28" s="68">
        <v>-181</v>
      </c>
      <c r="I28" s="206">
        <v>158</v>
      </c>
      <c r="J28" s="10">
        <f t="shared" si="1"/>
        <v>39.5</v>
      </c>
      <c r="K28" s="23" t="s">
        <v>259</v>
      </c>
      <c r="L28" s="23" t="s">
        <v>259</v>
      </c>
      <c r="M28" s="23" t="s">
        <v>149</v>
      </c>
      <c r="N28" s="23" t="s">
        <v>619</v>
      </c>
      <c r="O28" s="23" t="s">
        <v>251</v>
      </c>
      <c r="P28" s="203"/>
      <c r="Q28" s="23" t="s">
        <v>158</v>
      </c>
      <c r="R28" s="23" t="s">
        <v>143</v>
      </c>
      <c r="S28" s="9"/>
      <c r="AM28" s="176"/>
      <c r="AO28" s="176"/>
    </row>
    <row r="29" spans="1:41" ht="11.1" customHeight="1">
      <c r="A29" s="26"/>
      <c r="B29" s="29"/>
      <c r="C29" s="176">
        <v>7</v>
      </c>
      <c r="D29" s="71" t="s">
        <v>503</v>
      </c>
      <c r="E29" s="176">
        <v>3360</v>
      </c>
      <c r="F29" s="173">
        <v>11.5</v>
      </c>
      <c r="G29" s="198">
        <v>41.1</v>
      </c>
      <c r="H29" s="68">
        <v>-193</v>
      </c>
      <c r="I29" s="206">
        <v>143.5</v>
      </c>
      <c r="J29" s="10">
        <f t="shared" si="1"/>
        <v>35.875</v>
      </c>
      <c r="K29" s="23" t="s">
        <v>163</v>
      </c>
      <c r="L29" s="23" t="s">
        <v>150</v>
      </c>
      <c r="M29" s="23" t="s">
        <v>240</v>
      </c>
      <c r="N29" s="23" t="s">
        <v>140</v>
      </c>
      <c r="O29" s="23" t="s">
        <v>143</v>
      </c>
      <c r="P29" s="23" t="s">
        <v>160</v>
      </c>
      <c r="Q29" s="203"/>
      <c r="R29" s="23" t="s">
        <v>630</v>
      </c>
      <c r="S29" s="9"/>
      <c r="AM29" s="176"/>
      <c r="AO29" s="176"/>
    </row>
    <row r="30" spans="1:41" ht="11.1" customHeight="1">
      <c r="A30" s="26"/>
      <c r="B30" s="29"/>
      <c r="C30" s="177">
        <v>8</v>
      </c>
      <c r="D30" s="77" t="s">
        <v>631</v>
      </c>
      <c r="E30" s="177">
        <v>3169</v>
      </c>
      <c r="F30" s="184">
        <v>6</v>
      </c>
      <c r="G30" s="200">
        <v>21.4</v>
      </c>
      <c r="H30" s="69">
        <v>-116</v>
      </c>
      <c r="I30" s="209">
        <v>80.5</v>
      </c>
      <c r="J30" s="12">
        <f t="shared" si="1"/>
        <v>20.125</v>
      </c>
      <c r="K30" s="25" t="s">
        <v>218</v>
      </c>
      <c r="L30" s="25" t="s">
        <v>161</v>
      </c>
      <c r="M30" s="25" t="s">
        <v>245</v>
      </c>
      <c r="N30" s="25" t="s">
        <v>152</v>
      </c>
      <c r="O30" s="25" t="s">
        <v>144</v>
      </c>
      <c r="P30" s="25" t="s">
        <v>150</v>
      </c>
      <c r="Q30" s="25" t="s">
        <v>632</v>
      </c>
      <c r="R30" s="204"/>
      <c r="S30" s="9"/>
      <c r="AM30" s="176"/>
      <c r="AO30" s="176"/>
    </row>
    <row r="31" spans="1:41" ht="12" customHeight="1">
      <c r="A31" s="26"/>
      <c r="B31" s="29"/>
      <c r="C31" s="180"/>
      <c r="D31" s="75"/>
      <c r="E31" s="180"/>
      <c r="F31" s="178"/>
      <c r="G31" s="32"/>
      <c r="H31" s="32"/>
      <c r="I31" s="22"/>
      <c r="J31" s="22"/>
      <c r="K31" s="32"/>
      <c r="L31" s="32"/>
      <c r="M31" s="32"/>
      <c r="N31" s="32"/>
      <c r="O31" s="32"/>
      <c r="P31" s="32"/>
      <c r="Q31" s="32"/>
      <c r="R31" s="32"/>
      <c r="AM31" s="176"/>
      <c r="AO31" s="176"/>
    </row>
    <row r="32" spans="1:41" ht="12" customHeight="1">
      <c r="A32" s="26"/>
      <c r="B32" s="29"/>
      <c r="C32" s="176"/>
      <c r="D32" s="71"/>
      <c r="AM32" s="176"/>
      <c r="AO32" s="176"/>
    </row>
    <row r="33" spans="1:41" ht="12" customHeight="1">
      <c r="A33" s="26"/>
      <c r="B33" s="29"/>
      <c r="C33" s="193"/>
      <c r="D33" s="211"/>
      <c r="E33" s="193"/>
      <c r="F33" s="187"/>
      <c r="G33" s="30"/>
      <c r="H33" s="30"/>
      <c r="I33" s="13"/>
      <c r="J33" s="13"/>
      <c r="K33" s="30"/>
      <c r="L33" s="30"/>
      <c r="M33" s="30"/>
      <c r="N33" s="30"/>
      <c r="O33" s="30"/>
      <c r="P33" s="30"/>
      <c r="Q33" s="30"/>
      <c r="R33" s="30"/>
      <c r="AM33" s="176"/>
      <c r="AO33" s="176"/>
    </row>
    <row r="34" spans="1:41" ht="12" customHeight="1">
      <c r="A34" s="26"/>
      <c r="B34" s="210" t="s">
        <v>648</v>
      </c>
      <c r="C34" s="128" t="s">
        <v>0</v>
      </c>
      <c r="D34" s="76" t="s">
        <v>38</v>
      </c>
      <c r="E34" s="128" t="s">
        <v>55</v>
      </c>
      <c r="F34" s="20" t="s">
        <v>138</v>
      </c>
      <c r="G34" s="24" t="s">
        <v>253</v>
      </c>
      <c r="H34" s="24" t="s">
        <v>512</v>
      </c>
      <c r="I34" s="24" t="s">
        <v>139</v>
      </c>
      <c r="J34" s="21" t="s">
        <v>200</v>
      </c>
      <c r="K34" s="24" t="s">
        <v>208</v>
      </c>
      <c r="L34" s="24" t="s">
        <v>2977</v>
      </c>
      <c r="M34" s="24" t="s">
        <v>205</v>
      </c>
      <c r="N34" s="24" t="s">
        <v>53</v>
      </c>
      <c r="O34" s="24" t="s">
        <v>51</v>
      </c>
      <c r="P34" s="24" t="s">
        <v>198</v>
      </c>
      <c r="Q34" s="24" t="s">
        <v>49</v>
      </c>
      <c r="R34" s="24" t="s">
        <v>39</v>
      </c>
      <c r="AM34" s="176"/>
      <c r="AO34" s="176"/>
    </row>
    <row r="35" spans="1:41" ht="11.1" customHeight="1">
      <c r="A35" s="26"/>
      <c r="B35" s="29"/>
      <c r="C35" s="192">
        <v>1</v>
      </c>
      <c r="D35" s="75" t="s">
        <v>641</v>
      </c>
      <c r="E35" s="192">
        <v>3247</v>
      </c>
      <c r="F35" s="188">
        <v>20</v>
      </c>
      <c r="G35" s="32">
        <v>71.400000000000006</v>
      </c>
      <c r="H35" s="132" t="s">
        <v>649</v>
      </c>
      <c r="I35" s="22">
        <v>260.5</v>
      </c>
      <c r="J35" s="22">
        <f>I35/4</f>
        <v>65.125</v>
      </c>
      <c r="K35" s="205"/>
      <c r="L35" s="32" t="s">
        <v>143</v>
      </c>
      <c r="M35" s="32" t="s">
        <v>256</v>
      </c>
      <c r="N35" s="32" t="s">
        <v>238</v>
      </c>
      <c r="O35" s="32" t="s">
        <v>225</v>
      </c>
      <c r="P35" s="32" t="s">
        <v>225</v>
      </c>
      <c r="Q35" s="32" t="s">
        <v>256</v>
      </c>
      <c r="R35" s="32" t="s">
        <v>225</v>
      </c>
      <c r="AM35" s="176"/>
      <c r="AO35" s="176"/>
    </row>
    <row r="36" spans="1:41" ht="11.1" customHeight="1">
      <c r="A36" s="26"/>
      <c r="B36" s="29"/>
      <c r="C36" s="189">
        <v>2</v>
      </c>
      <c r="D36" s="71" t="s">
        <v>3566</v>
      </c>
      <c r="E36" s="189">
        <v>3479</v>
      </c>
      <c r="F36" s="194">
        <v>17</v>
      </c>
      <c r="G36" s="23">
        <v>60.7</v>
      </c>
      <c r="H36" s="68">
        <v>-182</v>
      </c>
      <c r="I36" s="10">
        <v>216.75</v>
      </c>
      <c r="J36" s="10">
        <f t="shared" ref="J36:J42" si="2">I36/4</f>
        <v>54.1875</v>
      </c>
      <c r="K36" s="23" t="s">
        <v>150</v>
      </c>
      <c r="L36" s="203"/>
      <c r="M36" s="23" t="s">
        <v>140</v>
      </c>
      <c r="N36" s="23" t="s">
        <v>140</v>
      </c>
      <c r="O36" s="23" t="s">
        <v>145</v>
      </c>
      <c r="P36" s="23" t="s">
        <v>143</v>
      </c>
      <c r="Q36" s="23" t="s">
        <v>147</v>
      </c>
      <c r="R36" s="23" t="s">
        <v>162</v>
      </c>
      <c r="AM36" s="176"/>
      <c r="AO36" s="176"/>
    </row>
    <row r="37" spans="1:41" ht="11.1" customHeight="1">
      <c r="A37" s="26"/>
      <c r="B37" s="29"/>
      <c r="C37" s="189">
        <v>3</v>
      </c>
      <c r="D37" s="71" t="s">
        <v>643</v>
      </c>
      <c r="E37" s="189">
        <v>3245</v>
      </c>
      <c r="F37" s="194">
        <v>16</v>
      </c>
      <c r="G37" s="23">
        <v>57.1</v>
      </c>
      <c r="H37" s="124" t="s">
        <v>650</v>
      </c>
      <c r="I37" s="10">
        <v>207</v>
      </c>
      <c r="J37" s="10">
        <f t="shared" si="2"/>
        <v>51.75</v>
      </c>
      <c r="K37" s="23" t="s">
        <v>260</v>
      </c>
      <c r="L37" s="23" t="s">
        <v>140</v>
      </c>
      <c r="M37" s="203"/>
      <c r="N37" s="23" t="s">
        <v>140</v>
      </c>
      <c r="O37" s="23" t="s">
        <v>301</v>
      </c>
      <c r="P37" s="23" t="s">
        <v>158</v>
      </c>
      <c r="Q37" s="23" t="s">
        <v>146</v>
      </c>
      <c r="R37" s="23" t="s">
        <v>146</v>
      </c>
      <c r="AM37" s="176"/>
      <c r="AO37" s="176"/>
    </row>
    <row r="38" spans="1:41" ht="11.1" customHeight="1">
      <c r="A38" s="26"/>
      <c r="B38" s="29"/>
      <c r="C38" s="189">
        <v>4</v>
      </c>
      <c r="D38" s="71" t="s">
        <v>306</v>
      </c>
      <c r="E38" s="189">
        <v>3246</v>
      </c>
      <c r="F38" s="194">
        <v>14</v>
      </c>
      <c r="G38" s="23">
        <v>50</v>
      </c>
      <c r="H38" s="124" t="s">
        <v>651</v>
      </c>
      <c r="I38" s="10">
        <v>188.5</v>
      </c>
      <c r="J38" s="10">
        <f t="shared" si="2"/>
        <v>47.125</v>
      </c>
      <c r="K38" s="23" t="s">
        <v>236</v>
      </c>
      <c r="L38" s="23" t="s">
        <v>140</v>
      </c>
      <c r="M38" s="23" t="s">
        <v>140</v>
      </c>
      <c r="N38" s="203"/>
      <c r="O38" s="23" t="s">
        <v>140</v>
      </c>
      <c r="P38" s="23" t="s">
        <v>151</v>
      </c>
      <c r="Q38" s="23" t="s">
        <v>235</v>
      </c>
      <c r="R38" s="23" t="s">
        <v>255</v>
      </c>
      <c r="AM38" s="176"/>
      <c r="AO38" s="176"/>
    </row>
    <row r="39" spans="1:41" ht="11.1" customHeight="1">
      <c r="A39" s="26"/>
      <c r="B39" s="29"/>
      <c r="C39" s="189">
        <v>5</v>
      </c>
      <c r="D39" s="71" t="s">
        <v>5</v>
      </c>
      <c r="E39" s="189">
        <v>3160</v>
      </c>
      <c r="F39" s="194">
        <v>13</v>
      </c>
      <c r="G39" s="23">
        <v>46.4</v>
      </c>
      <c r="H39" s="124" t="s">
        <v>652</v>
      </c>
      <c r="I39" s="10">
        <v>169.25</v>
      </c>
      <c r="J39" s="10">
        <f t="shared" si="2"/>
        <v>42.3125</v>
      </c>
      <c r="K39" s="23" t="s">
        <v>226</v>
      </c>
      <c r="L39" s="23" t="s">
        <v>151</v>
      </c>
      <c r="M39" s="23" t="s">
        <v>305</v>
      </c>
      <c r="N39" s="23" t="s">
        <v>140</v>
      </c>
      <c r="O39" s="203"/>
      <c r="P39" s="23" t="s">
        <v>619</v>
      </c>
      <c r="Q39" s="23" t="s">
        <v>256</v>
      </c>
      <c r="R39" s="23" t="s">
        <v>141</v>
      </c>
      <c r="AM39" s="176"/>
      <c r="AO39" s="176"/>
    </row>
    <row r="40" spans="1:41" ht="11.1" customHeight="1">
      <c r="A40" s="26"/>
      <c r="B40" s="29"/>
      <c r="C40" s="189">
        <v>6</v>
      </c>
      <c r="D40" s="71" t="s">
        <v>644</v>
      </c>
      <c r="E40" s="189">
        <v>3258</v>
      </c>
      <c r="F40" s="194">
        <v>12</v>
      </c>
      <c r="G40" s="23">
        <v>42.9</v>
      </c>
      <c r="H40" s="68">
        <v>-71</v>
      </c>
      <c r="I40" s="10">
        <v>164</v>
      </c>
      <c r="J40" s="10">
        <f t="shared" si="2"/>
        <v>41</v>
      </c>
      <c r="K40" s="23" t="s">
        <v>226</v>
      </c>
      <c r="L40" s="23" t="s">
        <v>150</v>
      </c>
      <c r="M40" s="23" t="s">
        <v>160</v>
      </c>
      <c r="N40" s="23" t="s">
        <v>145</v>
      </c>
      <c r="O40" s="23" t="s">
        <v>620</v>
      </c>
      <c r="P40" s="203"/>
      <c r="Q40" s="23" t="s">
        <v>645</v>
      </c>
      <c r="R40" s="23" t="s">
        <v>144</v>
      </c>
      <c r="AM40" s="176"/>
      <c r="AO40" s="176"/>
    </row>
    <row r="41" spans="1:41" ht="11.1" customHeight="1">
      <c r="A41" s="26"/>
      <c r="B41" s="29"/>
      <c r="C41" s="189">
        <v>7</v>
      </c>
      <c r="D41" s="71" t="s">
        <v>258</v>
      </c>
      <c r="E41" s="189">
        <v>3217</v>
      </c>
      <c r="F41" s="194">
        <v>11.5</v>
      </c>
      <c r="G41" s="23">
        <v>41.1</v>
      </c>
      <c r="H41" s="68">
        <v>-30</v>
      </c>
      <c r="I41" s="10">
        <v>149.75</v>
      </c>
      <c r="J41" s="10">
        <f t="shared" si="2"/>
        <v>37.4375</v>
      </c>
      <c r="K41" s="23" t="s">
        <v>260</v>
      </c>
      <c r="L41" s="23" t="s">
        <v>152</v>
      </c>
      <c r="M41" s="23" t="s">
        <v>149</v>
      </c>
      <c r="N41" s="23" t="s">
        <v>234</v>
      </c>
      <c r="O41" s="23" t="s">
        <v>260</v>
      </c>
      <c r="P41" s="23" t="s">
        <v>646</v>
      </c>
      <c r="Q41" s="203"/>
      <c r="R41" s="23" t="s">
        <v>142</v>
      </c>
      <c r="AM41" s="176"/>
      <c r="AO41" s="176"/>
    </row>
    <row r="42" spans="1:41" ht="11.1" customHeight="1">
      <c r="A42" s="26"/>
      <c r="B42" s="29"/>
      <c r="C42" s="185">
        <v>8</v>
      </c>
      <c r="D42" s="77" t="s">
        <v>647</v>
      </c>
      <c r="E42" s="185">
        <v>3197</v>
      </c>
      <c r="F42" s="186">
        <v>8.5</v>
      </c>
      <c r="G42" s="25">
        <v>30.4</v>
      </c>
      <c r="H42" s="69">
        <v>-98</v>
      </c>
      <c r="I42" s="12">
        <v>121.75</v>
      </c>
      <c r="J42" s="12">
        <f t="shared" si="2"/>
        <v>30.4375</v>
      </c>
      <c r="K42" s="25" t="s">
        <v>226</v>
      </c>
      <c r="L42" s="25" t="s">
        <v>163</v>
      </c>
      <c r="M42" s="25" t="s">
        <v>149</v>
      </c>
      <c r="N42" s="25" t="s">
        <v>259</v>
      </c>
      <c r="O42" s="25" t="s">
        <v>144</v>
      </c>
      <c r="P42" s="25" t="s">
        <v>141</v>
      </c>
      <c r="Q42" s="25" t="s">
        <v>148</v>
      </c>
      <c r="R42" s="204"/>
      <c r="AM42" s="176"/>
      <c r="AO42" s="176"/>
    </row>
    <row r="43" spans="1:41" ht="12" customHeight="1">
      <c r="A43" s="26"/>
      <c r="B43" s="29"/>
      <c r="C43" s="192"/>
      <c r="D43" s="31"/>
      <c r="E43" s="192"/>
      <c r="F43" s="188"/>
      <c r="G43" s="32"/>
      <c r="H43" s="32"/>
      <c r="I43" s="22"/>
      <c r="J43" s="22"/>
      <c r="K43" s="32"/>
      <c r="L43" s="32"/>
      <c r="M43" s="32"/>
      <c r="N43" s="32"/>
      <c r="O43" s="32"/>
      <c r="P43" s="32"/>
      <c r="Q43" s="32"/>
      <c r="R43" s="32"/>
      <c r="AM43" s="176"/>
      <c r="AO43" s="176"/>
    </row>
    <row r="44" spans="1:41" ht="12" customHeight="1">
      <c r="A44" s="26"/>
      <c r="B44" s="29"/>
      <c r="C44" s="195"/>
      <c r="D44" s="212"/>
      <c r="E44" s="195"/>
      <c r="F44" s="267"/>
      <c r="G44" s="213"/>
      <c r="H44" s="213"/>
      <c r="I44" s="214"/>
      <c r="J44" s="214"/>
      <c r="K44" s="213"/>
      <c r="L44" s="213"/>
      <c r="M44" s="213"/>
      <c r="N44" s="213"/>
      <c r="O44" s="213"/>
      <c r="P44" s="213"/>
      <c r="Q44" s="213"/>
      <c r="R44" s="213"/>
      <c r="U44" s="330"/>
      <c r="V44" s="330"/>
      <c r="W44" s="330"/>
      <c r="X44" s="330"/>
      <c r="Y44" s="330"/>
      <c r="Z44" s="330"/>
      <c r="AM44" s="330"/>
      <c r="AO44" s="330"/>
    </row>
    <row r="45" spans="1:41" ht="12" customHeight="1">
      <c r="A45" s="26"/>
      <c r="B45" s="29"/>
      <c r="C45" s="195"/>
      <c r="D45" s="212"/>
      <c r="E45" s="195"/>
      <c r="F45" s="190"/>
      <c r="G45" s="213"/>
      <c r="H45" s="213"/>
      <c r="I45" s="214"/>
      <c r="J45" s="214"/>
      <c r="K45" s="213"/>
      <c r="L45" s="213"/>
      <c r="M45" s="213"/>
      <c r="N45" s="213"/>
      <c r="O45" s="213"/>
      <c r="P45" s="213"/>
      <c r="Q45" s="213"/>
      <c r="R45" s="213"/>
      <c r="U45" s="189"/>
      <c r="V45" s="189"/>
      <c r="AM45" s="189"/>
      <c r="AO45" s="189"/>
    </row>
    <row r="46" spans="1:41" ht="12" customHeight="1">
      <c r="A46" s="26"/>
      <c r="B46" s="123">
        <v>14.1</v>
      </c>
      <c r="C46" s="128" t="s">
        <v>0</v>
      </c>
      <c r="D46" s="76" t="s">
        <v>38</v>
      </c>
      <c r="E46" s="128" t="s">
        <v>55</v>
      </c>
      <c r="F46" s="20" t="s">
        <v>138</v>
      </c>
      <c r="G46" s="24" t="s">
        <v>253</v>
      </c>
      <c r="H46" s="24" t="s">
        <v>512</v>
      </c>
      <c r="I46" s="21" t="s">
        <v>139</v>
      </c>
      <c r="J46" s="21" t="s">
        <v>200</v>
      </c>
      <c r="K46" s="24" t="s">
        <v>208</v>
      </c>
      <c r="L46" s="24" t="s">
        <v>2977</v>
      </c>
      <c r="M46" s="24" t="s">
        <v>197</v>
      </c>
      <c r="N46" s="24" t="s">
        <v>48</v>
      </c>
      <c r="O46" s="24" t="s">
        <v>187</v>
      </c>
      <c r="P46" s="24" t="s">
        <v>45</v>
      </c>
      <c r="Q46" s="24" t="s">
        <v>52</v>
      </c>
      <c r="R46" s="24" t="s">
        <v>44</v>
      </c>
      <c r="S46" s="9"/>
      <c r="U46" s="189"/>
      <c r="V46" s="189"/>
      <c r="AM46" s="189"/>
      <c r="AO46" s="189"/>
    </row>
    <row r="47" spans="1:41" ht="11.1" customHeight="1">
      <c r="A47" s="26"/>
      <c r="B47" s="29"/>
      <c r="C47" s="192">
        <v>1</v>
      </c>
      <c r="D47" s="75" t="s">
        <v>3015</v>
      </c>
      <c r="E47" s="192">
        <v>3227</v>
      </c>
      <c r="F47" s="188">
        <v>19.5</v>
      </c>
      <c r="G47" s="32">
        <v>69.599999999999994</v>
      </c>
      <c r="H47" s="132" t="s">
        <v>659</v>
      </c>
      <c r="I47" s="22">
        <v>253.75</v>
      </c>
      <c r="J47" s="22">
        <f>I47/4</f>
        <v>63.4375</v>
      </c>
      <c r="K47" s="205"/>
      <c r="L47" s="32" t="s">
        <v>140</v>
      </c>
      <c r="M47" s="32" t="s">
        <v>158</v>
      </c>
      <c r="N47" s="32" t="s">
        <v>645</v>
      </c>
      <c r="O47" s="32" t="s">
        <v>158</v>
      </c>
      <c r="P47" s="32" t="s">
        <v>243</v>
      </c>
      <c r="Q47" s="32" t="s">
        <v>141</v>
      </c>
      <c r="R47" s="32" t="s">
        <v>239</v>
      </c>
      <c r="S47" s="9"/>
      <c r="U47" s="189"/>
      <c r="V47" s="189"/>
      <c r="AM47" s="189"/>
      <c r="AO47" s="189"/>
    </row>
    <row r="48" spans="1:41" ht="11.1" customHeight="1">
      <c r="A48" s="26"/>
      <c r="B48" s="29"/>
      <c r="C48" s="192">
        <v>2</v>
      </c>
      <c r="D48" s="75" t="s">
        <v>3567</v>
      </c>
      <c r="E48" s="192">
        <v>3200</v>
      </c>
      <c r="F48" s="188">
        <v>17.5</v>
      </c>
      <c r="G48" s="32">
        <v>62.5</v>
      </c>
      <c r="H48" s="132" t="s">
        <v>660</v>
      </c>
      <c r="I48" s="22">
        <v>230.25</v>
      </c>
      <c r="J48" s="22">
        <f t="shared" ref="J48:J54" si="3">I48/4</f>
        <v>57.5625</v>
      </c>
      <c r="K48" s="32" t="s">
        <v>140</v>
      </c>
      <c r="L48" s="203"/>
      <c r="M48" s="32" t="s">
        <v>246</v>
      </c>
      <c r="N48" s="32" t="s">
        <v>143</v>
      </c>
      <c r="O48" s="32" t="s">
        <v>158</v>
      </c>
      <c r="P48" s="32" t="s">
        <v>146</v>
      </c>
      <c r="Q48" s="32" t="s">
        <v>146</v>
      </c>
      <c r="R48" s="23" t="s">
        <v>301</v>
      </c>
      <c r="S48" s="9"/>
      <c r="U48" s="189"/>
      <c r="V48" s="189"/>
      <c r="AM48" s="189"/>
      <c r="AO48" s="189"/>
    </row>
    <row r="49" spans="1:41" ht="11.1" customHeight="1">
      <c r="A49" s="26"/>
      <c r="B49" s="29"/>
      <c r="C49" s="192">
        <v>3</v>
      </c>
      <c r="D49" s="75" t="s">
        <v>302</v>
      </c>
      <c r="E49" s="192">
        <v>3286</v>
      </c>
      <c r="F49" s="188">
        <v>14.5</v>
      </c>
      <c r="G49" s="32">
        <v>51.8</v>
      </c>
      <c r="H49" s="191">
        <v>-13</v>
      </c>
      <c r="I49" s="22">
        <v>195</v>
      </c>
      <c r="J49" s="22">
        <f t="shared" si="3"/>
        <v>48.75</v>
      </c>
      <c r="K49" s="32" t="s">
        <v>160</v>
      </c>
      <c r="L49" s="32" t="s">
        <v>247</v>
      </c>
      <c r="M49" s="203"/>
      <c r="N49" s="32" t="s">
        <v>145</v>
      </c>
      <c r="O49" s="32" t="s">
        <v>238</v>
      </c>
      <c r="P49" s="32" t="s">
        <v>246</v>
      </c>
      <c r="Q49" s="32" t="s">
        <v>141</v>
      </c>
      <c r="R49" s="23" t="s">
        <v>140</v>
      </c>
      <c r="S49" s="9"/>
      <c r="U49" s="189"/>
      <c r="V49" s="189"/>
      <c r="AM49" s="189"/>
      <c r="AO49" s="189"/>
    </row>
    <row r="50" spans="1:41" ht="11.1" customHeight="1">
      <c r="A50" s="26"/>
      <c r="B50" s="29"/>
      <c r="C50" s="192">
        <v>4</v>
      </c>
      <c r="D50" s="75" t="s">
        <v>656</v>
      </c>
      <c r="E50" s="192">
        <v>3379</v>
      </c>
      <c r="F50" s="188">
        <v>13.5</v>
      </c>
      <c r="G50" s="32">
        <v>48.2</v>
      </c>
      <c r="H50" s="191">
        <v>-172</v>
      </c>
      <c r="I50" s="22">
        <v>177.25</v>
      </c>
      <c r="J50" s="22">
        <f t="shared" si="3"/>
        <v>44.3125</v>
      </c>
      <c r="K50" s="32" t="s">
        <v>646</v>
      </c>
      <c r="L50" s="32" t="s">
        <v>150</v>
      </c>
      <c r="M50" s="32" t="s">
        <v>151</v>
      </c>
      <c r="N50" s="203"/>
      <c r="O50" s="32" t="s">
        <v>230</v>
      </c>
      <c r="P50" s="32" t="s">
        <v>140</v>
      </c>
      <c r="Q50" s="32" t="s">
        <v>250</v>
      </c>
      <c r="R50" s="23" t="s">
        <v>243</v>
      </c>
      <c r="S50" s="9"/>
      <c r="U50" s="189"/>
      <c r="V50" s="189"/>
      <c r="AM50" s="189"/>
      <c r="AO50" s="189"/>
    </row>
    <row r="51" spans="1:41" ht="11.1" customHeight="1">
      <c r="A51" s="26"/>
      <c r="B51" s="29"/>
      <c r="C51" s="192">
        <v>5</v>
      </c>
      <c r="D51" s="75" t="s">
        <v>657</v>
      </c>
      <c r="E51" s="192">
        <v>3365</v>
      </c>
      <c r="F51" s="188">
        <v>13.5</v>
      </c>
      <c r="G51" s="32">
        <v>48.2</v>
      </c>
      <c r="H51" s="191">
        <v>-154</v>
      </c>
      <c r="I51" s="22">
        <v>175.75</v>
      </c>
      <c r="J51" s="22">
        <f t="shared" si="3"/>
        <v>43.9375</v>
      </c>
      <c r="K51" s="32" t="s">
        <v>160</v>
      </c>
      <c r="L51" s="32" t="s">
        <v>160</v>
      </c>
      <c r="M51" s="32" t="s">
        <v>236</v>
      </c>
      <c r="N51" s="32" t="s">
        <v>231</v>
      </c>
      <c r="O51" s="203"/>
      <c r="P51" s="32" t="s">
        <v>140</v>
      </c>
      <c r="Q51" s="32" t="s">
        <v>147</v>
      </c>
      <c r="R51" s="23" t="s">
        <v>143</v>
      </c>
      <c r="S51" s="9"/>
      <c r="U51" s="189"/>
      <c r="V51" s="189"/>
      <c r="AM51" s="189"/>
      <c r="AO51" s="189"/>
    </row>
    <row r="52" spans="1:41" ht="11.1" customHeight="1">
      <c r="A52" s="26"/>
      <c r="B52" s="29"/>
      <c r="C52" s="192">
        <v>6</v>
      </c>
      <c r="D52" s="75" t="s">
        <v>658</v>
      </c>
      <c r="E52" s="192">
        <v>3216</v>
      </c>
      <c r="F52" s="188">
        <v>13</v>
      </c>
      <c r="G52" s="32">
        <v>46.4</v>
      </c>
      <c r="H52" s="132" t="s">
        <v>661</v>
      </c>
      <c r="I52" s="22">
        <v>170.25</v>
      </c>
      <c r="J52" s="22">
        <f t="shared" si="3"/>
        <v>42.5625</v>
      </c>
      <c r="K52" s="32" t="s">
        <v>245</v>
      </c>
      <c r="L52" s="32" t="s">
        <v>149</v>
      </c>
      <c r="M52" s="32" t="s">
        <v>247</v>
      </c>
      <c r="N52" s="32" t="s">
        <v>140</v>
      </c>
      <c r="O52" s="32" t="s">
        <v>140</v>
      </c>
      <c r="P52" s="203"/>
      <c r="Q52" s="32" t="s">
        <v>143</v>
      </c>
      <c r="R52" s="23" t="s">
        <v>145</v>
      </c>
      <c r="S52" s="9"/>
      <c r="U52" s="189"/>
      <c r="V52" s="189"/>
      <c r="AM52" s="189"/>
      <c r="AO52" s="189"/>
    </row>
    <row r="53" spans="1:41" ht="11.1" customHeight="1">
      <c r="A53" s="26"/>
      <c r="B53" s="29"/>
      <c r="C53" s="192">
        <v>7</v>
      </c>
      <c r="D53" s="75" t="s">
        <v>304</v>
      </c>
      <c r="E53" s="192">
        <v>3256</v>
      </c>
      <c r="F53" s="188">
        <v>12</v>
      </c>
      <c r="G53" s="32">
        <v>42.9</v>
      </c>
      <c r="H53" s="191">
        <v>-50</v>
      </c>
      <c r="I53" s="22">
        <v>162.75</v>
      </c>
      <c r="J53" s="22">
        <f t="shared" si="3"/>
        <v>40.6875</v>
      </c>
      <c r="K53" s="32" t="s">
        <v>144</v>
      </c>
      <c r="L53" s="32" t="s">
        <v>149</v>
      </c>
      <c r="M53" s="32" t="s">
        <v>144</v>
      </c>
      <c r="N53" s="32" t="s">
        <v>252</v>
      </c>
      <c r="O53" s="32" t="s">
        <v>152</v>
      </c>
      <c r="P53" s="32" t="s">
        <v>150</v>
      </c>
      <c r="Q53" s="203"/>
      <c r="R53" s="23" t="s">
        <v>255</v>
      </c>
      <c r="S53" s="9"/>
      <c r="U53" s="189"/>
      <c r="V53" s="189"/>
      <c r="AM53" s="189"/>
      <c r="AO53" s="189"/>
    </row>
    <row r="54" spans="1:41" ht="11.1" customHeight="1">
      <c r="A54" s="26"/>
      <c r="B54" s="29"/>
      <c r="C54" s="185">
        <v>8</v>
      </c>
      <c r="D54" s="77" t="s">
        <v>303</v>
      </c>
      <c r="E54" s="185">
        <v>3200</v>
      </c>
      <c r="F54" s="186">
        <v>8.5</v>
      </c>
      <c r="G54" s="25">
        <v>30.4</v>
      </c>
      <c r="H54" s="69">
        <v>-84</v>
      </c>
      <c r="I54" s="12">
        <v>124.5</v>
      </c>
      <c r="J54" s="12">
        <f t="shared" si="3"/>
        <v>31.125</v>
      </c>
      <c r="K54" s="25" t="s">
        <v>241</v>
      </c>
      <c r="L54" s="25" t="s">
        <v>305</v>
      </c>
      <c r="M54" s="25" t="s">
        <v>140</v>
      </c>
      <c r="N54" s="25" t="s">
        <v>245</v>
      </c>
      <c r="O54" s="25" t="s">
        <v>150</v>
      </c>
      <c r="P54" s="25" t="s">
        <v>151</v>
      </c>
      <c r="Q54" s="25" t="s">
        <v>259</v>
      </c>
      <c r="R54" s="204"/>
      <c r="S54" s="9"/>
      <c r="U54" s="189"/>
      <c r="V54" s="189"/>
      <c r="AM54" s="189"/>
      <c r="AO54" s="189"/>
    </row>
    <row r="55" spans="1:41" ht="12" customHeight="1">
      <c r="A55" s="26"/>
      <c r="B55" s="29"/>
      <c r="C55" s="192"/>
      <c r="D55" s="31"/>
      <c r="E55" s="192"/>
      <c r="F55" s="188"/>
      <c r="G55" s="32"/>
      <c r="H55" s="32"/>
      <c r="I55" s="22"/>
      <c r="J55" s="22"/>
      <c r="K55" s="32"/>
      <c r="L55" s="32"/>
      <c r="M55" s="32"/>
      <c r="N55" s="32"/>
      <c r="O55" s="32"/>
      <c r="P55" s="32"/>
      <c r="Q55" s="32"/>
      <c r="R55" s="32"/>
      <c r="U55" s="189"/>
      <c r="V55" s="189"/>
      <c r="AM55" s="189"/>
      <c r="AO55" s="189"/>
    </row>
    <row r="56" spans="1:41" ht="12" customHeight="1">
      <c r="A56" s="26"/>
      <c r="B56" s="29"/>
      <c r="C56" s="195"/>
      <c r="D56" s="212"/>
      <c r="E56" s="195"/>
      <c r="F56" s="267"/>
      <c r="G56" s="213"/>
      <c r="H56" s="213"/>
      <c r="I56" s="214"/>
      <c r="J56" s="214"/>
      <c r="K56" s="213"/>
      <c r="L56" s="213"/>
      <c r="M56" s="213"/>
      <c r="N56" s="213"/>
      <c r="O56" s="213"/>
      <c r="P56" s="213"/>
      <c r="Q56" s="213"/>
      <c r="R56" s="213"/>
      <c r="S56" s="30"/>
      <c r="U56" s="330"/>
      <c r="V56" s="330"/>
      <c r="W56" s="330"/>
      <c r="X56" s="330"/>
      <c r="Y56" s="330"/>
      <c r="Z56" s="330"/>
      <c r="AM56" s="330"/>
      <c r="AO56" s="330"/>
    </row>
    <row r="57" spans="1:41" ht="12" customHeight="1">
      <c r="A57" s="26"/>
      <c r="B57" s="29"/>
      <c r="C57" s="195"/>
      <c r="D57" s="212"/>
      <c r="E57" s="195"/>
      <c r="F57" s="267"/>
      <c r="G57" s="213"/>
      <c r="H57" s="213"/>
      <c r="I57" s="214"/>
      <c r="J57" s="214"/>
      <c r="K57" s="213"/>
      <c r="L57" s="213"/>
      <c r="M57" s="213"/>
      <c r="N57" s="213"/>
      <c r="O57" s="213"/>
      <c r="P57" s="213"/>
      <c r="Q57" s="213"/>
      <c r="R57" s="213"/>
      <c r="S57" s="30"/>
      <c r="U57" s="189"/>
      <c r="V57" s="189"/>
      <c r="AM57" s="189"/>
      <c r="AO57" s="189"/>
    </row>
    <row r="58" spans="1:41" ht="12" customHeight="1">
      <c r="A58" s="26"/>
      <c r="B58" s="123" t="s">
        <v>3017</v>
      </c>
      <c r="C58" s="128" t="s">
        <v>0</v>
      </c>
      <c r="D58" s="76" t="s">
        <v>38</v>
      </c>
      <c r="E58" s="128" t="s">
        <v>55</v>
      </c>
      <c r="F58" s="20" t="s">
        <v>138</v>
      </c>
      <c r="G58" s="24" t="s">
        <v>253</v>
      </c>
      <c r="H58" s="24" t="s">
        <v>512</v>
      </c>
      <c r="I58" s="24" t="s">
        <v>139</v>
      </c>
      <c r="J58" s="21" t="s">
        <v>200</v>
      </c>
      <c r="K58" s="24" t="s">
        <v>184</v>
      </c>
      <c r="L58" s="24" t="s">
        <v>186</v>
      </c>
      <c r="M58" s="24" t="s">
        <v>208</v>
      </c>
      <c r="N58" s="24" t="s">
        <v>185</v>
      </c>
      <c r="O58" s="24" t="s">
        <v>2977</v>
      </c>
      <c r="P58" s="24" t="s">
        <v>47</v>
      </c>
      <c r="Q58" s="24" t="s">
        <v>46</v>
      </c>
      <c r="R58" s="24" t="s">
        <v>157</v>
      </c>
      <c r="U58" s="189"/>
      <c r="V58" s="189"/>
      <c r="AM58" s="189"/>
      <c r="AO58" s="189"/>
    </row>
    <row r="59" spans="1:41" ht="11.1" customHeight="1">
      <c r="A59" s="26"/>
      <c r="B59" s="29"/>
      <c r="C59" s="269">
        <v>1</v>
      </c>
      <c r="D59" s="75" t="s">
        <v>2288</v>
      </c>
      <c r="E59" s="269">
        <v>3612</v>
      </c>
      <c r="F59" s="268">
        <v>29</v>
      </c>
      <c r="G59" s="268">
        <v>69</v>
      </c>
      <c r="H59" s="191">
        <v>-76</v>
      </c>
      <c r="I59" s="22">
        <v>572</v>
      </c>
      <c r="J59" s="22">
        <f>I59/9</f>
        <v>63.555555555555557</v>
      </c>
      <c r="K59" s="205"/>
      <c r="L59" s="32" t="s">
        <v>2978</v>
      </c>
      <c r="M59" s="32" t="s">
        <v>2979</v>
      </c>
      <c r="N59" s="32" t="s">
        <v>2980</v>
      </c>
      <c r="O59" s="32" t="s">
        <v>2981</v>
      </c>
      <c r="P59" s="32" t="s">
        <v>2982</v>
      </c>
      <c r="Q59" s="32" t="s">
        <v>2983</v>
      </c>
      <c r="R59" s="32" t="s">
        <v>2984</v>
      </c>
      <c r="S59" s="9"/>
      <c r="T59" s="9"/>
      <c r="U59" s="189"/>
      <c r="V59" s="189"/>
      <c r="AM59" s="189"/>
      <c r="AO59" s="189"/>
    </row>
    <row r="60" spans="1:41" ht="11.1" customHeight="1">
      <c r="A60" s="26"/>
      <c r="B60" s="29"/>
      <c r="C60" s="269">
        <v>2</v>
      </c>
      <c r="D60" s="75" t="s">
        <v>2295</v>
      </c>
      <c r="E60" s="269">
        <v>3565</v>
      </c>
      <c r="F60" s="268">
        <v>24</v>
      </c>
      <c r="G60" s="268">
        <v>57.1</v>
      </c>
      <c r="H60" s="191">
        <v>-155</v>
      </c>
      <c r="I60" s="22">
        <v>469.75</v>
      </c>
      <c r="J60" s="22">
        <f t="shared" ref="J60:J66" si="4">I60/9</f>
        <v>52.194444444444443</v>
      </c>
      <c r="K60" s="32" t="s">
        <v>2985</v>
      </c>
      <c r="L60" s="203"/>
      <c r="M60" s="32" t="s">
        <v>2986</v>
      </c>
      <c r="N60" s="32" t="s">
        <v>2987</v>
      </c>
      <c r="O60" s="32" t="s">
        <v>2988</v>
      </c>
      <c r="P60" s="32" t="s">
        <v>2989</v>
      </c>
      <c r="Q60" s="32" t="s">
        <v>2990</v>
      </c>
      <c r="R60" s="23" t="s">
        <v>2979</v>
      </c>
      <c r="S60" s="9"/>
      <c r="T60" s="9"/>
      <c r="U60" s="189"/>
      <c r="V60" s="189"/>
      <c r="AM60" s="189"/>
      <c r="AO60" s="189"/>
    </row>
    <row r="61" spans="1:41" ht="11.1" customHeight="1">
      <c r="A61" s="26"/>
      <c r="B61" s="29"/>
      <c r="C61" s="269">
        <v>3</v>
      </c>
      <c r="D61" s="75" t="s">
        <v>3016</v>
      </c>
      <c r="E61" s="269">
        <v>3297</v>
      </c>
      <c r="F61" s="268">
        <v>23.5</v>
      </c>
      <c r="G61" s="268">
        <v>56</v>
      </c>
      <c r="H61" s="132" t="s">
        <v>3018</v>
      </c>
      <c r="I61" s="22">
        <v>466.25</v>
      </c>
      <c r="J61" s="22">
        <f t="shared" si="4"/>
        <v>51.805555555555557</v>
      </c>
      <c r="K61" s="32" t="s">
        <v>2991</v>
      </c>
      <c r="L61" s="32" t="s">
        <v>2992</v>
      </c>
      <c r="M61" s="203"/>
      <c r="N61" s="32" t="s">
        <v>2987</v>
      </c>
      <c r="O61" s="32" t="s">
        <v>2979</v>
      </c>
      <c r="P61" s="32" t="s">
        <v>2993</v>
      </c>
      <c r="Q61" s="32" t="s">
        <v>2994</v>
      </c>
      <c r="R61" s="23" t="s">
        <v>2979</v>
      </c>
      <c r="S61" s="9"/>
      <c r="T61" s="9"/>
      <c r="U61" s="189"/>
      <c r="V61" s="189"/>
      <c r="AM61" s="189"/>
      <c r="AO61" s="189"/>
    </row>
    <row r="62" spans="1:41" ht="11.1" customHeight="1">
      <c r="A62" s="26"/>
      <c r="B62" s="29"/>
      <c r="C62" s="269">
        <v>4</v>
      </c>
      <c r="D62" s="75" t="s">
        <v>398</v>
      </c>
      <c r="E62" s="269">
        <v>3527</v>
      </c>
      <c r="F62" s="268">
        <v>23.5</v>
      </c>
      <c r="G62" s="268">
        <v>56</v>
      </c>
      <c r="H62" s="191">
        <v>-101</v>
      </c>
      <c r="I62" s="22">
        <v>464.75</v>
      </c>
      <c r="J62" s="22">
        <f t="shared" si="4"/>
        <v>51.638888888888886</v>
      </c>
      <c r="K62" s="32" t="s">
        <v>2995</v>
      </c>
      <c r="L62" s="32" t="s">
        <v>2987</v>
      </c>
      <c r="M62" s="32" t="s">
        <v>2987</v>
      </c>
      <c r="N62" s="203"/>
      <c r="O62" s="32" t="s">
        <v>2978</v>
      </c>
      <c r="P62" s="32" t="s">
        <v>2982</v>
      </c>
      <c r="Q62" s="32" t="s">
        <v>2996</v>
      </c>
      <c r="R62" s="23" t="s">
        <v>2979</v>
      </c>
      <c r="S62" s="9"/>
      <c r="T62" s="9"/>
      <c r="U62" s="189"/>
      <c r="V62" s="189"/>
      <c r="AM62" s="189"/>
      <c r="AO62" s="189"/>
    </row>
    <row r="63" spans="1:41" ht="11.1" customHeight="1">
      <c r="A63" s="26"/>
      <c r="B63" s="29"/>
      <c r="C63" s="269">
        <v>5</v>
      </c>
      <c r="D63" s="75" t="s">
        <v>3568</v>
      </c>
      <c r="E63" s="269">
        <v>3249</v>
      </c>
      <c r="F63" s="268">
        <v>18</v>
      </c>
      <c r="G63" s="268">
        <v>42.9</v>
      </c>
      <c r="H63" s="132" t="s">
        <v>3019</v>
      </c>
      <c r="I63" s="22">
        <v>362.75</v>
      </c>
      <c r="J63" s="22">
        <f t="shared" si="4"/>
        <v>40.305555555555557</v>
      </c>
      <c r="K63" s="32" t="s">
        <v>2997</v>
      </c>
      <c r="L63" s="32" t="s">
        <v>2998</v>
      </c>
      <c r="M63" s="32" t="s">
        <v>2991</v>
      </c>
      <c r="N63" s="32" t="s">
        <v>2985</v>
      </c>
      <c r="O63" s="203"/>
      <c r="P63" s="32" t="s">
        <v>2999</v>
      </c>
      <c r="Q63" s="32" t="s">
        <v>3000</v>
      </c>
      <c r="R63" s="23" t="s">
        <v>3001</v>
      </c>
      <c r="S63" s="9"/>
      <c r="T63" s="9"/>
      <c r="U63" s="189"/>
      <c r="V63" s="189"/>
      <c r="AM63" s="189"/>
      <c r="AO63" s="189"/>
    </row>
    <row r="64" spans="1:41" ht="11.1" customHeight="1">
      <c r="A64" s="26"/>
      <c r="B64" s="29"/>
      <c r="C64" s="271">
        <v>6</v>
      </c>
      <c r="D64" s="71" t="s">
        <v>395</v>
      </c>
      <c r="E64" s="271">
        <v>3452</v>
      </c>
      <c r="F64" s="270">
        <v>17.5</v>
      </c>
      <c r="G64" s="270">
        <v>41.7</v>
      </c>
      <c r="H64" s="68">
        <v>-148</v>
      </c>
      <c r="I64" s="10">
        <v>364.75</v>
      </c>
      <c r="J64" s="22">
        <f t="shared" si="4"/>
        <v>40.527777777777779</v>
      </c>
      <c r="K64" s="23" t="s">
        <v>3002</v>
      </c>
      <c r="L64" s="23" t="s">
        <v>3003</v>
      </c>
      <c r="M64" s="23" t="s">
        <v>3004</v>
      </c>
      <c r="N64" s="23" t="s">
        <v>3002</v>
      </c>
      <c r="O64" s="23" t="s">
        <v>3005</v>
      </c>
      <c r="P64" s="203"/>
      <c r="Q64" s="23" t="s">
        <v>2987</v>
      </c>
      <c r="R64" s="23" t="s">
        <v>2982</v>
      </c>
      <c r="S64" s="9"/>
      <c r="T64" s="9"/>
      <c r="AM64" s="176"/>
      <c r="AO64" s="176"/>
    </row>
    <row r="65" spans="1:43" ht="11.1" customHeight="1">
      <c r="A65" s="26"/>
      <c r="B65" s="29"/>
      <c r="C65" s="271">
        <v>7</v>
      </c>
      <c r="D65" s="71" t="s">
        <v>2300</v>
      </c>
      <c r="E65" s="271">
        <v>3391</v>
      </c>
      <c r="F65" s="270">
        <v>16.5</v>
      </c>
      <c r="G65" s="270">
        <v>39.299999999999997</v>
      </c>
      <c r="H65" s="68">
        <v>-60</v>
      </c>
      <c r="I65" s="10">
        <v>333.75</v>
      </c>
      <c r="J65" s="22">
        <f t="shared" si="4"/>
        <v>37.083333333333336</v>
      </c>
      <c r="K65" s="23" t="s">
        <v>3006</v>
      </c>
      <c r="L65" s="23" t="s">
        <v>3007</v>
      </c>
      <c r="M65" s="23" t="s">
        <v>3008</v>
      </c>
      <c r="N65" s="23" t="s">
        <v>3009</v>
      </c>
      <c r="O65" s="23" t="s">
        <v>3010</v>
      </c>
      <c r="P65" s="23" t="s">
        <v>2987</v>
      </c>
      <c r="Q65" s="203"/>
      <c r="R65" s="23" t="s">
        <v>3011</v>
      </c>
      <c r="S65" s="9"/>
      <c r="T65" s="9"/>
      <c r="AM65" s="176"/>
      <c r="AO65" s="176"/>
    </row>
    <row r="66" spans="1:43" ht="11.1" customHeight="1">
      <c r="C66" s="272">
        <v>8</v>
      </c>
      <c r="D66" s="77" t="s">
        <v>2306</v>
      </c>
      <c r="E66" s="272">
        <v>3377</v>
      </c>
      <c r="F66" s="273">
        <v>16</v>
      </c>
      <c r="G66" s="273">
        <v>38.1</v>
      </c>
      <c r="H66" s="69">
        <v>-48</v>
      </c>
      <c r="I66" s="12">
        <v>342</v>
      </c>
      <c r="J66" s="12">
        <f t="shared" si="4"/>
        <v>38</v>
      </c>
      <c r="K66" s="25" t="s">
        <v>3012</v>
      </c>
      <c r="L66" s="25" t="s">
        <v>2991</v>
      </c>
      <c r="M66" s="25" t="s">
        <v>2991</v>
      </c>
      <c r="N66" s="25" t="s">
        <v>2991</v>
      </c>
      <c r="O66" s="25" t="s">
        <v>3013</v>
      </c>
      <c r="P66" s="25" t="s">
        <v>3002</v>
      </c>
      <c r="Q66" s="25" t="s">
        <v>3014</v>
      </c>
      <c r="R66" s="204"/>
      <c r="S66" s="9"/>
      <c r="T66" s="9"/>
    </row>
    <row r="67" spans="1:43">
      <c r="B67" s="66"/>
      <c r="C67" s="269"/>
      <c r="D67" s="31"/>
      <c r="E67" s="269"/>
      <c r="F67" s="275"/>
      <c r="G67" s="32"/>
      <c r="H67" s="32"/>
      <c r="I67" s="22"/>
      <c r="J67" s="22"/>
      <c r="K67" s="32"/>
      <c r="L67" s="32"/>
      <c r="M67" s="32"/>
      <c r="N67" s="32"/>
      <c r="O67" s="32"/>
      <c r="P67" s="32"/>
      <c r="Q67" s="32"/>
      <c r="R67" s="278"/>
      <c r="S67" s="32"/>
    </row>
    <row r="68" spans="1:43">
      <c r="B68" s="271"/>
      <c r="C68" s="195"/>
      <c r="D68" s="212"/>
      <c r="E68" s="195"/>
      <c r="F68" s="296"/>
      <c r="G68" s="213"/>
      <c r="H68" s="213"/>
      <c r="I68" s="214"/>
      <c r="J68" s="214"/>
      <c r="K68" s="213"/>
      <c r="L68" s="213"/>
      <c r="M68" s="213"/>
      <c r="N68" s="213"/>
      <c r="O68" s="213"/>
      <c r="P68" s="213"/>
      <c r="Q68" s="213"/>
      <c r="R68" s="213"/>
      <c r="S68" s="213"/>
      <c r="T68" s="30"/>
      <c r="U68" s="282"/>
      <c r="V68" s="282"/>
      <c r="W68" s="282"/>
      <c r="X68" s="282"/>
      <c r="Y68" s="282"/>
      <c r="AH68" s="276"/>
      <c r="AI68" s="214"/>
      <c r="AJ68" s="214"/>
      <c r="AK68" s="214"/>
      <c r="AL68" s="214"/>
      <c r="AM68" s="195"/>
      <c r="AN68" s="277"/>
      <c r="AO68" s="195"/>
      <c r="AP68" s="277"/>
      <c r="AQ68" s="306"/>
    </row>
    <row r="69" spans="1:43">
      <c r="B69" s="123" t="s">
        <v>3017</v>
      </c>
      <c r="C69" s="128" t="s">
        <v>0</v>
      </c>
      <c r="D69" s="76" t="s">
        <v>38</v>
      </c>
      <c r="E69" s="128" t="s">
        <v>55</v>
      </c>
      <c r="F69" s="20" t="s">
        <v>138</v>
      </c>
      <c r="G69" s="24" t="s">
        <v>253</v>
      </c>
      <c r="H69" s="24" t="s">
        <v>512</v>
      </c>
      <c r="I69" s="24" t="s">
        <v>139</v>
      </c>
      <c r="J69" s="21" t="s">
        <v>200</v>
      </c>
      <c r="K69" s="24" t="s">
        <v>184</v>
      </c>
      <c r="L69" s="24" t="s">
        <v>186</v>
      </c>
      <c r="M69" s="24" t="s">
        <v>208</v>
      </c>
      <c r="N69" s="24" t="s">
        <v>185</v>
      </c>
      <c r="O69" s="24" t="s">
        <v>2977</v>
      </c>
      <c r="P69" s="24" t="s">
        <v>47</v>
      </c>
      <c r="Q69" s="24" t="s">
        <v>46</v>
      </c>
      <c r="R69" s="24" t="s">
        <v>157</v>
      </c>
      <c r="S69" s="24" t="s">
        <v>3028</v>
      </c>
      <c r="T69" s="24" t="s">
        <v>3029</v>
      </c>
      <c r="U69" s="128" t="s">
        <v>3030</v>
      </c>
      <c r="V69" s="128" t="s">
        <v>3031</v>
      </c>
      <c r="W69" s="128" t="s">
        <v>3032</v>
      </c>
      <c r="X69" s="128" t="s">
        <v>3033</v>
      </c>
      <c r="Y69" s="128" t="s">
        <v>3034</v>
      </c>
      <c r="Z69" s="123"/>
      <c r="AA69" s="294"/>
      <c r="AB69" s="294"/>
      <c r="AC69" s="120"/>
      <c r="AD69" s="120"/>
      <c r="AE69" s="120"/>
      <c r="AH69" s="276"/>
      <c r="AI69" s="214"/>
      <c r="AJ69" s="214"/>
      <c r="AK69" s="214"/>
      <c r="AL69" s="214"/>
      <c r="AM69" s="195"/>
      <c r="AN69" s="277"/>
      <c r="AO69" s="195"/>
      <c r="AP69" s="277"/>
      <c r="AQ69" s="306"/>
    </row>
    <row r="70" spans="1:43" ht="11.1" customHeight="1">
      <c r="B70" s="271"/>
      <c r="C70" s="269">
        <v>1</v>
      </c>
      <c r="D70" s="75" t="s">
        <v>2288</v>
      </c>
      <c r="E70" s="269">
        <v>3612</v>
      </c>
      <c r="F70" s="268">
        <v>29</v>
      </c>
      <c r="G70" s="268">
        <v>69</v>
      </c>
      <c r="H70" s="191">
        <v>-76</v>
      </c>
      <c r="I70" s="22">
        <v>572</v>
      </c>
      <c r="J70" s="22">
        <f>I70/9</f>
        <v>63.555555555555557</v>
      </c>
      <c r="K70" s="205"/>
      <c r="L70" s="268" t="s">
        <v>3020</v>
      </c>
      <c r="M70" s="268" t="s">
        <v>3021</v>
      </c>
      <c r="N70" s="191">
        <v>4</v>
      </c>
      <c r="O70" s="191">
        <v>4</v>
      </c>
      <c r="P70" s="268" t="s">
        <v>3021</v>
      </c>
      <c r="Q70" s="279" t="s">
        <v>470</v>
      </c>
      <c r="R70" s="268" t="s">
        <v>3020</v>
      </c>
      <c r="S70" s="295">
        <v>29</v>
      </c>
      <c r="T70" s="191" t="s">
        <v>3035</v>
      </c>
      <c r="U70" s="191" t="s">
        <v>3020</v>
      </c>
      <c r="V70" s="191" t="s">
        <v>3020</v>
      </c>
      <c r="W70" s="191">
        <v>5</v>
      </c>
      <c r="X70" s="191">
        <v>5</v>
      </c>
      <c r="Y70" s="191" t="s">
        <v>3020</v>
      </c>
      <c r="Z70" s="123"/>
      <c r="AA70" s="23"/>
      <c r="AH70" s="276"/>
      <c r="AI70" s="214"/>
      <c r="AJ70" s="214"/>
      <c r="AK70" s="214"/>
      <c r="AL70" s="214"/>
      <c r="AM70" s="195"/>
      <c r="AN70" s="277"/>
      <c r="AO70" s="195"/>
      <c r="AP70" s="277"/>
      <c r="AQ70" s="306"/>
    </row>
    <row r="71" spans="1:43" ht="11.1" customHeight="1">
      <c r="B71" s="271"/>
      <c r="C71" s="269">
        <v>2</v>
      </c>
      <c r="D71" s="75" t="s">
        <v>2295</v>
      </c>
      <c r="E71" s="269">
        <v>3565</v>
      </c>
      <c r="F71" s="268">
        <v>24</v>
      </c>
      <c r="G71" s="268">
        <v>57.1</v>
      </c>
      <c r="H71" s="191">
        <v>-155</v>
      </c>
      <c r="I71" s="22">
        <v>469.75</v>
      </c>
      <c r="J71" s="22">
        <f t="shared" ref="J71:J77" si="5">I71/9</f>
        <v>52.194444444444443</v>
      </c>
      <c r="K71" s="32" t="s">
        <v>3022</v>
      </c>
      <c r="L71" s="203"/>
      <c r="M71" s="32" t="s">
        <v>3021</v>
      </c>
      <c r="N71" s="32">
        <v>3</v>
      </c>
      <c r="O71" s="32" t="s">
        <v>3020</v>
      </c>
      <c r="P71" s="32" t="s">
        <v>3020</v>
      </c>
      <c r="Q71" s="32" t="s">
        <v>3021</v>
      </c>
      <c r="R71" s="23" t="s">
        <v>3021</v>
      </c>
      <c r="S71" s="295">
        <v>24</v>
      </c>
      <c r="T71" s="68">
        <v>4</v>
      </c>
      <c r="U71" s="68" t="s">
        <v>3020</v>
      </c>
      <c r="V71" s="68">
        <v>3</v>
      </c>
      <c r="W71" s="68" t="s">
        <v>3020</v>
      </c>
      <c r="X71" s="68">
        <v>4</v>
      </c>
      <c r="Y71" s="68">
        <v>4</v>
      </c>
      <c r="Z71" s="123"/>
      <c r="AA71" s="23"/>
      <c r="AH71" s="276"/>
      <c r="AI71" s="214"/>
      <c r="AJ71" s="214"/>
      <c r="AK71" s="214"/>
      <c r="AL71" s="214"/>
      <c r="AM71" s="195"/>
      <c r="AN71" s="277"/>
      <c r="AO71" s="195"/>
      <c r="AP71" s="277"/>
      <c r="AQ71" s="306"/>
    </row>
    <row r="72" spans="1:43" ht="11.1" customHeight="1">
      <c r="B72" s="271"/>
      <c r="C72" s="269">
        <v>3</v>
      </c>
      <c r="D72" s="75" t="s">
        <v>3016</v>
      </c>
      <c r="E72" s="269">
        <v>3297</v>
      </c>
      <c r="F72" s="268">
        <v>23.5</v>
      </c>
      <c r="G72" s="268">
        <v>56</v>
      </c>
      <c r="H72" s="132" t="s">
        <v>3018</v>
      </c>
      <c r="I72" s="22">
        <v>466.25</v>
      </c>
      <c r="J72" s="22">
        <f t="shared" si="5"/>
        <v>51.805555555555557</v>
      </c>
      <c r="K72" s="32" t="s">
        <v>3023</v>
      </c>
      <c r="L72" s="32" t="s">
        <v>3023</v>
      </c>
      <c r="M72" s="203"/>
      <c r="N72" s="32">
        <v>3</v>
      </c>
      <c r="O72" s="32" t="s">
        <v>3021</v>
      </c>
      <c r="P72" s="32">
        <v>4</v>
      </c>
      <c r="Q72" s="32" t="s">
        <v>3020</v>
      </c>
      <c r="R72" s="23" t="s">
        <v>3021</v>
      </c>
      <c r="S72" s="295">
        <v>23.5</v>
      </c>
      <c r="T72" s="68" t="s">
        <v>3021</v>
      </c>
      <c r="U72" s="68" t="s">
        <v>3020</v>
      </c>
      <c r="V72" s="68">
        <v>4</v>
      </c>
      <c r="W72" s="68">
        <v>5</v>
      </c>
      <c r="X72" s="68" t="s">
        <v>3023</v>
      </c>
      <c r="Y72" s="68">
        <v>4</v>
      </c>
      <c r="Z72" s="123"/>
      <c r="AA72" s="23"/>
      <c r="AH72" s="276"/>
      <c r="AI72" s="214"/>
      <c r="AJ72" s="214"/>
      <c r="AK72" s="214"/>
      <c r="AL72" s="214"/>
      <c r="AM72" s="195"/>
      <c r="AN72" s="277"/>
      <c r="AO72" s="195"/>
      <c r="AP72" s="277"/>
      <c r="AQ72" s="306"/>
    </row>
    <row r="73" spans="1:43" ht="11.1" customHeight="1">
      <c r="B73" s="271"/>
      <c r="C73" s="269">
        <v>4</v>
      </c>
      <c r="D73" s="75" t="s">
        <v>398</v>
      </c>
      <c r="E73" s="269">
        <v>3527</v>
      </c>
      <c r="F73" s="268">
        <v>23.5</v>
      </c>
      <c r="G73" s="268">
        <v>56</v>
      </c>
      <c r="H73" s="191">
        <v>-101</v>
      </c>
      <c r="I73" s="22">
        <v>464.75</v>
      </c>
      <c r="J73" s="22">
        <f t="shared" si="5"/>
        <v>51.638888888888886</v>
      </c>
      <c r="K73" s="32">
        <v>2</v>
      </c>
      <c r="L73" s="32">
        <v>3</v>
      </c>
      <c r="M73" s="32">
        <v>3</v>
      </c>
      <c r="N73" s="203"/>
      <c r="O73" s="32" t="s">
        <v>3020</v>
      </c>
      <c r="P73" s="32" t="s">
        <v>3021</v>
      </c>
      <c r="Q73" s="32">
        <v>4</v>
      </c>
      <c r="R73" s="23" t="s">
        <v>3021</v>
      </c>
      <c r="S73" s="295">
        <v>23.5</v>
      </c>
      <c r="T73" s="68" t="s">
        <v>3020</v>
      </c>
      <c r="U73" s="68">
        <v>3</v>
      </c>
      <c r="V73" s="68">
        <v>4</v>
      </c>
      <c r="W73" s="68">
        <v>4</v>
      </c>
      <c r="X73" s="68">
        <v>4</v>
      </c>
      <c r="Y73" s="68">
        <v>4</v>
      </c>
      <c r="Z73" s="123"/>
      <c r="AA73" s="23"/>
      <c r="AH73" s="276"/>
      <c r="AI73" s="214"/>
      <c r="AJ73" s="214"/>
      <c r="AK73" s="214"/>
      <c r="AL73" s="214"/>
      <c r="AM73" s="195"/>
      <c r="AN73" s="277">
        <f>5*15.6/34.1</f>
        <v>2.2873900293255129</v>
      </c>
      <c r="AO73" s="195"/>
      <c r="AP73" s="277"/>
      <c r="AQ73" s="306"/>
    </row>
    <row r="74" spans="1:43" ht="11.1" customHeight="1">
      <c r="B74" s="271"/>
      <c r="C74" s="269">
        <v>5</v>
      </c>
      <c r="D74" s="75" t="s">
        <v>3568</v>
      </c>
      <c r="E74" s="269">
        <v>3249</v>
      </c>
      <c r="F74" s="268">
        <v>18</v>
      </c>
      <c r="G74" s="268">
        <v>42.9</v>
      </c>
      <c r="H74" s="132" t="s">
        <v>3019</v>
      </c>
      <c r="I74" s="22">
        <v>362.75</v>
      </c>
      <c r="J74" s="22">
        <f t="shared" si="5"/>
        <v>40.305555555555557</v>
      </c>
      <c r="K74" s="32">
        <v>2</v>
      </c>
      <c r="L74" s="32" t="s">
        <v>3022</v>
      </c>
      <c r="M74" s="32" t="s">
        <v>3023</v>
      </c>
      <c r="N74" s="32" t="s">
        <v>3022</v>
      </c>
      <c r="O74" s="203"/>
      <c r="P74" s="32" t="s">
        <v>3021</v>
      </c>
      <c r="Q74" s="32">
        <v>3</v>
      </c>
      <c r="R74" s="23">
        <v>4</v>
      </c>
      <c r="S74" s="295">
        <v>18</v>
      </c>
      <c r="T74" s="68" t="s">
        <v>3023</v>
      </c>
      <c r="U74" s="68" t="s">
        <v>3021</v>
      </c>
      <c r="V74" s="68">
        <v>4</v>
      </c>
      <c r="W74" s="68">
        <v>3</v>
      </c>
      <c r="X74" s="68" t="s">
        <v>3023</v>
      </c>
      <c r="Y74" s="68" t="s">
        <v>3023</v>
      </c>
      <c r="Z74" s="123"/>
      <c r="AA74" s="23"/>
      <c r="AH74" s="276"/>
      <c r="AI74" s="214"/>
      <c r="AJ74" s="214"/>
      <c r="AK74" s="214"/>
      <c r="AL74" s="214"/>
      <c r="AM74" s="195"/>
      <c r="AN74" s="277"/>
      <c r="AO74" s="195"/>
      <c r="AP74" s="277"/>
      <c r="AQ74" s="306"/>
    </row>
    <row r="75" spans="1:43" ht="11.1" customHeight="1">
      <c r="B75" s="271"/>
      <c r="C75" s="271">
        <v>6</v>
      </c>
      <c r="D75" s="71" t="s">
        <v>395</v>
      </c>
      <c r="E75" s="271">
        <v>3452</v>
      </c>
      <c r="F75" s="270">
        <v>17.5</v>
      </c>
      <c r="G75" s="270">
        <v>41.7</v>
      </c>
      <c r="H75" s="68">
        <v>-148</v>
      </c>
      <c r="I75" s="10">
        <v>364.75</v>
      </c>
      <c r="J75" s="22">
        <f t="shared" si="5"/>
        <v>40.527777777777779</v>
      </c>
      <c r="K75" s="23" t="s">
        <v>3023</v>
      </c>
      <c r="L75" s="23" t="s">
        <v>3022</v>
      </c>
      <c r="M75" s="23">
        <v>2</v>
      </c>
      <c r="N75" s="23" t="s">
        <v>3023</v>
      </c>
      <c r="O75" s="23" t="s">
        <v>3023</v>
      </c>
      <c r="P75" s="203"/>
      <c r="Q75" s="23">
        <v>3</v>
      </c>
      <c r="R75" s="23" t="s">
        <v>3021</v>
      </c>
      <c r="S75" s="295">
        <v>17.5</v>
      </c>
      <c r="T75" s="68">
        <v>3</v>
      </c>
      <c r="U75" s="68">
        <v>2</v>
      </c>
      <c r="V75" s="68" t="s">
        <v>3021</v>
      </c>
      <c r="W75" s="68" t="s">
        <v>3023</v>
      </c>
      <c r="X75" s="68">
        <v>4</v>
      </c>
      <c r="Y75" s="68" t="s">
        <v>3023</v>
      </c>
      <c r="Z75" s="123"/>
      <c r="AA75" s="23"/>
      <c r="AH75" s="276"/>
      <c r="AI75" s="214"/>
      <c r="AJ75" s="214"/>
      <c r="AK75" s="214"/>
      <c r="AL75" s="214"/>
      <c r="AM75" s="195"/>
      <c r="AN75" s="277"/>
      <c r="AO75" s="195"/>
      <c r="AP75" s="277"/>
      <c r="AQ75" s="306"/>
    </row>
    <row r="76" spans="1:43" ht="11.1" customHeight="1">
      <c r="B76" s="271"/>
      <c r="C76" s="271">
        <v>7</v>
      </c>
      <c r="D76" s="71" t="s">
        <v>2300</v>
      </c>
      <c r="E76" s="271">
        <v>3391</v>
      </c>
      <c r="F76" s="270">
        <v>16.5</v>
      </c>
      <c r="G76" s="270">
        <v>39.299999999999997</v>
      </c>
      <c r="H76" s="68">
        <v>-60</v>
      </c>
      <c r="I76" s="10">
        <v>333.75</v>
      </c>
      <c r="J76" s="22">
        <f t="shared" si="5"/>
        <v>37.083333333333336</v>
      </c>
      <c r="K76" s="23">
        <v>1</v>
      </c>
      <c r="L76" s="23" t="s">
        <v>3023</v>
      </c>
      <c r="M76" s="23" t="s">
        <v>3022</v>
      </c>
      <c r="N76" s="23">
        <v>2</v>
      </c>
      <c r="O76" s="23">
        <v>3</v>
      </c>
      <c r="P76" s="23">
        <v>3</v>
      </c>
      <c r="Q76" s="203"/>
      <c r="R76" s="23" t="s">
        <v>3021</v>
      </c>
      <c r="S76" s="295">
        <v>16.5</v>
      </c>
      <c r="T76" s="68" t="s">
        <v>3023</v>
      </c>
      <c r="U76" s="68" t="s">
        <v>3023</v>
      </c>
      <c r="V76" s="68" t="s">
        <v>3023</v>
      </c>
      <c r="W76" s="68" t="s">
        <v>3023</v>
      </c>
      <c r="X76" s="68">
        <v>3</v>
      </c>
      <c r="Y76" s="68" t="s">
        <v>3021</v>
      </c>
      <c r="Z76" s="123"/>
      <c r="AA76" s="23"/>
      <c r="AH76" s="276"/>
      <c r="AI76" s="214"/>
      <c r="AJ76" s="214"/>
      <c r="AK76" s="214"/>
      <c r="AL76" s="214"/>
      <c r="AM76" s="195"/>
      <c r="AN76" s="277"/>
      <c r="AO76" s="195"/>
      <c r="AP76" s="277"/>
      <c r="AQ76" s="306"/>
    </row>
    <row r="77" spans="1:43" ht="11.1" customHeight="1">
      <c r="B77" s="271"/>
      <c r="C77" s="280">
        <v>8</v>
      </c>
      <c r="D77" s="77" t="s">
        <v>2306</v>
      </c>
      <c r="E77" s="280">
        <v>3377</v>
      </c>
      <c r="F77" s="281">
        <v>16</v>
      </c>
      <c r="G77" s="281">
        <v>38.1</v>
      </c>
      <c r="H77" s="69">
        <v>-48</v>
      </c>
      <c r="I77" s="12">
        <v>342</v>
      </c>
      <c r="J77" s="12">
        <f t="shared" si="5"/>
        <v>38</v>
      </c>
      <c r="K77" s="25" t="s">
        <v>3022</v>
      </c>
      <c r="L77" s="25" t="s">
        <v>3023</v>
      </c>
      <c r="M77" s="25" t="s">
        <v>3023</v>
      </c>
      <c r="N77" s="25" t="s">
        <v>3023</v>
      </c>
      <c r="O77" s="25">
        <v>2</v>
      </c>
      <c r="P77" s="25" t="s">
        <v>3023</v>
      </c>
      <c r="Q77" s="25" t="s">
        <v>3023</v>
      </c>
      <c r="R77" s="204"/>
      <c r="S77" s="297">
        <v>16</v>
      </c>
      <c r="T77" s="69" t="s">
        <v>3023</v>
      </c>
      <c r="U77" s="69" t="s">
        <v>3021</v>
      </c>
      <c r="V77" s="69" t="s">
        <v>3023</v>
      </c>
      <c r="W77" s="69" t="s">
        <v>3022</v>
      </c>
      <c r="X77" s="69">
        <v>3</v>
      </c>
      <c r="Y77" s="69">
        <v>3</v>
      </c>
      <c r="Z77" s="123"/>
      <c r="AA77" s="23"/>
      <c r="AH77" s="276"/>
      <c r="AI77" s="214"/>
      <c r="AJ77" s="214"/>
      <c r="AK77" s="214"/>
      <c r="AL77" s="214"/>
      <c r="AM77" s="195"/>
      <c r="AN77" s="277"/>
      <c r="AO77" s="195"/>
      <c r="AP77" s="277"/>
      <c r="AQ77" s="306"/>
    </row>
    <row r="78" spans="1:43">
      <c r="C78" s="283"/>
      <c r="D78" s="31"/>
      <c r="E78" s="283"/>
      <c r="F78" s="285"/>
      <c r="G78" s="32"/>
      <c r="H78" s="3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191"/>
      <c r="V78" s="191"/>
      <c r="W78" s="191"/>
      <c r="X78" s="191"/>
      <c r="Y78" s="191"/>
      <c r="Z78" s="123"/>
      <c r="AH78" s="128" t="s">
        <v>376</v>
      </c>
      <c r="AI78" s="128" t="s">
        <v>55</v>
      </c>
      <c r="AJ78" s="128" t="s">
        <v>544</v>
      </c>
      <c r="AK78" s="128" t="s">
        <v>565</v>
      </c>
      <c r="AL78" s="128" t="s">
        <v>566</v>
      </c>
      <c r="AM78" s="128" t="s">
        <v>545</v>
      </c>
      <c r="AN78" s="131" t="s">
        <v>567</v>
      </c>
      <c r="AO78" s="128" t="s">
        <v>545</v>
      </c>
      <c r="AP78" s="130" t="s">
        <v>546</v>
      </c>
      <c r="AQ78" s="128" t="s">
        <v>568</v>
      </c>
    </row>
    <row r="79" spans="1:43" ht="12" customHeight="1">
      <c r="Z79" s="123"/>
      <c r="AH79" s="359" t="s">
        <v>3036</v>
      </c>
      <c r="AI79" s="359">
        <v>3451</v>
      </c>
      <c r="AJ79" s="361" t="s">
        <v>3556</v>
      </c>
      <c r="AK79" s="371">
        <v>0.505</v>
      </c>
      <c r="AL79" s="367">
        <v>-13</v>
      </c>
      <c r="AM79" s="359">
        <v>10</v>
      </c>
      <c r="AN79" s="363" t="s">
        <v>3560</v>
      </c>
      <c r="AO79" s="359">
        <v>9</v>
      </c>
      <c r="AP79" s="377" t="s">
        <v>3043</v>
      </c>
      <c r="AQ79" s="316"/>
    </row>
    <row r="80" spans="1:43" ht="12" customHeight="1">
      <c r="B80" s="73" t="s">
        <v>547</v>
      </c>
      <c r="E80" s="304" t="s">
        <v>3039</v>
      </c>
      <c r="U80" s="302"/>
      <c r="V80" s="302"/>
      <c r="W80" s="302"/>
      <c r="X80" s="302"/>
      <c r="Y80" s="302"/>
      <c r="Z80" s="123"/>
      <c r="AH80" s="360"/>
      <c r="AI80" s="360"/>
      <c r="AJ80" s="362"/>
      <c r="AK80" s="372"/>
      <c r="AL80" s="368"/>
      <c r="AM80" s="360"/>
      <c r="AN80" s="364"/>
      <c r="AO80" s="360"/>
      <c r="AP80" s="378"/>
      <c r="AQ80" s="303" t="s">
        <v>3555</v>
      </c>
    </row>
    <row r="81" spans="2:43" ht="12" customHeight="1">
      <c r="B81" s="73"/>
      <c r="C81" s="302"/>
      <c r="E81" s="302"/>
      <c r="F81" s="301"/>
      <c r="U81" s="302"/>
      <c r="V81" s="302"/>
      <c r="W81" s="302"/>
      <c r="X81" s="302"/>
      <c r="Y81" s="302"/>
      <c r="Z81" s="302"/>
      <c r="AH81" s="303" t="s">
        <v>2709</v>
      </c>
      <c r="AI81" s="360">
        <v>3411</v>
      </c>
      <c r="AJ81" s="362" t="s">
        <v>3557</v>
      </c>
      <c r="AK81" s="373">
        <v>0.495</v>
      </c>
      <c r="AL81" s="369" t="s">
        <v>3559</v>
      </c>
      <c r="AM81" s="360">
        <v>9</v>
      </c>
      <c r="AN81" s="375" t="s">
        <v>3041</v>
      </c>
      <c r="AO81" s="360">
        <v>9</v>
      </c>
      <c r="AP81" s="378" t="s">
        <v>3042</v>
      </c>
      <c r="AQ81" s="303" t="s">
        <v>3558</v>
      </c>
    </row>
    <row r="82" spans="2:43" ht="12" customHeight="1">
      <c r="B82" s="73"/>
      <c r="C82" s="290"/>
      <c r="E82" s="290"/>
      <c r="F82" s="289"/>
      <c r="U82" s="290"/>
      <c r="V82" s="290"/>
      <c r="W82" s="290"/>
      <c r="X82" s="290"/>
      <c r="Y82" s="290"/>
      <c r="Z82" s="290"/>
      <c r="AH82" s="300" t="s">
        <v>3037</v>
      </c>
      <c r="AI82" s="365"/>
      <c r="AJ82" s="366"/>
      <c r="AK82" s="374"/>
      <c r="AL82" s="370"/>
      <c r="AM82" s="365"/>
      <c r="AN82" s="376"/>
      <c r="AO82" s="365"/>
      <c r="AP82" s="379"/>
      <c r="AQ82" s="317"/>
    </row>
    <row r="83" spans="2:43">
      <c r="AH83" s="298"/>
      <c r="AI83" s="298"/>
      <c r="AJ83" s="298"/>
      <c r="AK83" s="298"/>
      <c r="AL83" s="22"/>
      <c r="AM83" s="288"/>
      <c r="AN83" s="299"/>
      <c r="AO83" s="288"/>
      <c r="AP83" s="299"/>
      <c r="AQ83" s="122"/>
    </row>
    <row r="84" spans="2:43">
      <c r="AI84" s="67"/>
      <c r="AJ84" s="67"/>
      <c r="AK84" s="67"/>
    </row>
    <row r="85" spans="2:43">
      <c r="AI85" s="67"/>
      <c r="AJ85" s="67"/>
      <c r="AK85" s="67"/>
    </row>
    <row r="86" spans="2:43">
      <c r="AI86" s="67"/>
      <c r="AJ86" s="67"/>
      <c r="AK86" s="67"/>
    </row>
    <row r="87" spans="2:43">
      <c r="AI87" s="67"/>
      <c r="AJ87" s="67"/>
      <c r="AK87" s="67"/>
    </row>
    <row r="88" spans="2:43">
      <c r="AI88" s="67"/>
      <c r="AJ88" s="67"/>
      <c r="AK88" s="67"/>
    </row>
    <row r="89" spans="2:43">
      <c r="AI89" s="67"/>
      <c r="AJ89" s="67"/>
      <c r="AK89" s="67"/>
    </row>
    <row r="90" spans="2:43">
      <c r="AI90" s="67"/>
      <c r="AJ90" s="67"/>
      <c r="AK90" s="67"/>
    </row>
    <row r="91" spans="2:43">
      <c r="AI91" s="67"/>
      <c r="AJ91" s="67"/>
      <c r="AK91" s="67"/>
    </row>
    <row r="92" spans="2:43">
      <c r="AI92" s="67"/>
      <c r="AJ92" s="67"/>
      <c r="AK92" s="67"/>
    </row>
    <row r="93" spans="2:43">
      <c r="AI93" s="67"/>
      <c r="AJ93" s="67"/>
      <c r="AK93" s="67"/>
    </row>
    <row r="94" spans="2:43">
      <c r="AI94" s="67"/>
      <c r="AJ94" s="67"/>
      <c r="AK94" s="67"/>
    </row>
    <row r="95" spans="2:43">
      <c r="AI95" s="67"/>
      <c r="AJ95" s="67"/>
      <c r="AK95" s="67"/>
    </row>
    <row r="96" spans="2:43">
      <c r="AI96" s="67"/>
      <c r="AJ96" s="67"/>
      <c r="AK96" s="67"/>
    </row>
    <row r="97" spans="35:37">
      <c r="AI97" s="67"/>
      <c r="AJ97" s="67"/>
      <c r="AK97" s="67"/>
    </row>
    <row r="98" spans="35:37">
      <c r="AI98" s="67"/>
      <c r="AJ98" s="67"/>
      <c r="AK98" s="67"/>
    </row>
    <row r="99" spans="35:37">
      <c r="AI99" s="67"/>
      <c r="AJ99" s="67"/>
      <c r="AK99" s="67"/>
    </row>
    <row r="100" spans="35:37">
      <c r="AI100" s="68"/>
    </row>
    <row r="101" spans="35:37">
      <c r="AI101" s="68"/>
    </row>
    <row r="102" spans="35:37">
      <c r="AI102" s="68"/>
    </row>
    <row r="103" spans="35:37">
      <c r="AI103" s="68"/>
    </row>
    <row r="104" spans="35:37">
      <c r="AI104" s="68"/>
    </row>
    <row r="105" spans="35:37">
      <c r="AI105" s="68"/>
    </row>
    <row r="106" spans="35:37">
      <c r="AI106" s="68"/>
    </row>
  </sheetData>
  <mergeCells count="17">
    <mergeCell ref="AN81:AN82"/>
    <mergeCell ref="AO79:AO80"/>
    <mergeCell ref="AO81:AO82"/>
    <mergeCell ref="AP79:AP80"/>
    <mergeCell ref="AP81:AP82"/>
    <mergeCell ref="AM81:AM82"/>
    <mergeCell ref="AI81:AI82"/>
    <mergeCell ref="AJ81:AJ82"/>
    <mergeCell ref="AL79:AL80"/>
    <mergeCell ref="AL81:AL82"/>
    <mergeCell ref="AK79:AK80"/>
    <mergeCell ref="AK81:AK82"/>
    <mergeCell ref="AH79:AH80"/>
    <mergeCell ref="AI79:AI80"/>
    <mergeCell ref="AJ79:AJ80"/>
    <mergeCell ref="AM79:AM80"/>
    <mergeCell ref="AN79:AN8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75"/>
  <sheetViews>
    <sheetView workbookViewId="0">
      <pane ySplit="10" topLeftCell="A266" activePane="bottomLeft" state="frozen"/>
      <selection pane="bottomLeft"/>
    </sheetView>
  </sheetViews>
  <sheetFormatPr defaultRowHeight="15"/>
  <cols>
    <col min="1" max="1" width="1.7109375" customWidth="1"/>
    <col min="2" max="2" width="4" style="336" customWidth="1"/>
    <col min="3" max="3" width="2.7109375" style="237" customWidth="1"/>
    <col min="4" max="4" width="2.7109375" style="14" customWidth="1"/>
    <col min="5" max="5" width="20.5703125" style="14" bestFit="1" customWidth="1"/>
    <col min="6" max="6" width="4.7109375" style="14" customWidth="1"/>
    <col min="7" max="7" width="20.5703125" style="14" bestFit="1" customWidth="1"/>
    <col min="8" max="8" width="17.5703125" style="14" customWidth="1"/>
    <col min="9" max="9" width="6.7109375" style="14" customWidth="1"/>
    <col min="10" max="11" width="8.7109375" style="222" customWidth="1"/>
    <col min="12" max="12" width="8.140625" style="14" customWidth="1"/>
    <col min="13" max="13" width="3.28515625" style="14" customWidth="1"/>
    <col min="14" max="14" width="10.140625" style="14" customWidth="1"/>
    <col min="15" max="15" width="8.7109375" style="14" customWidth="1"/>
    <col min="16" max="20" width="4.5703125" style="14" customWidth="1"/>
    <col min="21" max="21" width="75" customWidth="1"/>
    <col min="22" max="22" width="58.140625" customWidth="1"/>
  </cols>
  <sheetData>
    <row r="1" spans="1:22" ht="18.75">
      <c r="A1" s="1" t="s">
        <v>662</v>
      </c>
      <c r="C1" s="238"/>
      <c r="D1" s="235"/>
    </row>
    <row r="5" spans="1:22">
      <c r="H5" s="249"/>
      <c r="I5" s="249"/>
      <c r="L5" s="249"/>
      <c r="M5" s="249"/>
      <c r="N5" s="249"/>
      <c r="O5" s="249">
        <f>O8/(3600*264)</f>
        <v>1.3618686868686869</v>
      </c>
    </row>
    <row r="6" spans="1:22">
      <c r="H6" s="138"/>
      <c r="I6" s="138">
        <f>I8/(264*2)</f>
        <v>65.13636363636364</v>
      </c>
      <c r="L6" s="249"/>
      <c r="M6" s="249"/>
      <c r="N6" s="380" t="s">
        <v>2276</v>
      </c>
      <c r="O6" s="247">
        <f>264*3600</f>
        <v>950400</v>
      </c>
    </row>
    <row r="7" spans="1:22">
      <c r="H7" s="138"/>
      <c r="I7" s="138" t="s">
        <v>2269</v>
      </c>
      <c r="L7" s="249"/>
      <c r="M7" s="249"/>
      <c r="N7" s="380"/>
      <c r="O7" s="247">
        <f>I8*10</f>
        <v>343920</v>
      </c>
    </row>
    <row r="8" spans="1:22">
      <c r="H8" s="138" t="s">
        <v>2270</v>
      </c>
      <c r="I8" s="138">
        <f>2*SUM(I11:I275)-124</f>
        <v>34392</v>
      </c>
      <c r="L8" s="249"/>
      <c r="M8" s="249"/>
      <c r="N8" s="246" t="s">
        <v>2271</v>
      </c>
      <c r="O8" s="247">
        <f>O6+O7</f>
        <v>1294320</v>
      </c>
      <c r="Q8" s="14">
        <f>SUM(Q11:Q274)</f>
        <v>124</v>
      </c>
      <c r="R8" s="14">
        <f>MAX(R11:R122)</f>
        <v>14</v>
      </c>
    </row>
    <row r="9" spans="1:22" s="78" customFormat="1">
      <c r="B9" s="335" t="s">
        <v>0</v>
      </c>
      <c r="C9" s="239" t="s">
        <v>2260</v>
      </c>
      <c r="D9" s="233" t="s">
        <v>2261</v>
      </c>
      <c r="E9" s="196" t="s">
        <v>2</v>
      </c>
      <c r="F9" s="197" t="s">
        <v>365</v>
      </c>
      <c r="G9" s="196" t="s">
        <v>3</v>
      </c>
      <c r="H9" s="196" t="s">
        <v>176</v>
      </c>
      <c r="I9" s="197" t="s">
        <v>501</v>
      </c>
      <c r="J9" s="223" t="s">
        <v>220</v>
      </c>
      <c r="K9" s="223" t="s">
        <v>221</v>
      </c>
      <c r="L9" s="196" t="s">
        <v>201</v>
      </c>
      <c r="M9" s="197"/>
      <c r="N9" s="197" t="s">
        <v>2203</v>
      </c>
      <c r="O9" s="196" t="s">
        <v>177</v>
      </c>
      <c r="P9" s="197" t="s">
        <v>11</v>
      </c>
      <c r="Q9" s="220" t="s">
        <v>2214</v>
      </c>
      <c r="R9" s="220" t="s">
        <v>2212</v>
      </c>
      <c r="S9" s="220" t="s">
        <v>2213</v>
      </c>
      <c r="T9" s="221" t="s">
        <v>2215</v>
      </c>
      <c r="U9" s="80" t="s">
        <v>222</v>
      </c>
      <c r="V9" s="80" t="s">
        <v>12</v>
      </c>
    </row>
    <row r="10" spans="1:22">
      <c r="E10" s="82"/>
      <c r="G10" s="82"/>
      <c r="H10" s="82"/>
      <c r="L10" s="82"/>
      <c r="O10" s="82"/>
      <c r="U10" s="79"/>
      <c r="V10" s="79"/>
    </row>
    <row r="11" spans="1:22">
      <c r="B11" s="336">
        <v>1</v>
      </c>
      <c r="C11" s="237">
        <v>1</v>
      </c>
      <c r="D11" s="14">
        <v>1</v>
      </c>
      <c r="E11" s="82" t="s">
        <v>621</v>
      </c>
      <c r="F11" s="82" t="s">
        <v>7</v>
      </c>
      <c r="G11" s="82" t="s">
        <v>622</v>
      </c>
      <c r="H11" s="82" t="s">
        <v>264</v>
      </c>
      <c r="I11" s="14">
        <v>70</v>
      </c>
      <c r="J11" s="222">
        <v>20.88</v>
      </c>
      <c r="K11" s="222">
        <v>14.27</v>
      </c>
      <c r="L11" s="82" t="s">
        <v>663</v>
      </c>
      <c r="M11" s="82" t="s">
        <v>223</v>
      </c>
      <c r="N11" s="82" t="s">
        <v>664</v>
      </c>
      <c r="O11" s="82" t="s">
        <v>665</v>
      </c>
      <c r="P11" s="14" t="s">
        <v>666</v>
      </c>
      <c r="U11" s="79" t="s">
        <v>667</v>
      </c>
      <c r="V11" s="79" t="s">
        <v>668</v>
      </c>
    </row>
    <row r="12" spans="1:22">
      <c r="B12" s="336">
        <v>2</v>
      </c>
      <c r="C12" s="237">
        <v>1</v>
      </c>
      <c r="D12" s="14">
        <v>2</v>
      </c>
      <c r="E12" s="82" t="s">
        <v>618</v>
      </c>
      <c r="F12" s="82" t="s">
        <v>7</v>
      </c>
      <c r="G12" s="82" t="s">
        <v>617</v>
      </c>
      <c r="H12" s="82" t="s">
        <v>264</v>
      </c>
      <c r="I12" s="14">
        <v>53</v>
      </c>
      <c r="J12" s="222" t="s">
        <v>669</v>
      </c>
      <c r="K12" s="222">
        <v>39.130000000000003</v>
      </c>
      <c r="L12" s="82" t="s">
        <v>670</v>
      </c>
      <c r="M12" s="82" t="s">
        <v>223</v>
      </c>
      <c r="N12" s="82" t="s">
        <v>664</v>
      </c>
      <c r="O12" s="82" t="s">
        <v>671</v>
      </c>
      <c r="P12" s="14" t="s">
        <v>351</v>
      </c>
      <c r="Q12" s="14">
        <v>1</v>
      </c>
      <c r="R12" s="14">
        <v>9</v>
      </c>
      <c r="S12" s="14">
        <v>1</v>
      </c>
      <c r="U12" s="79" t="s">
        <v>672</v>
      </c>
      <c r="V12" s="79" t="s">
        <v>412</v>
      </c>
    </row>
    <row r="13" spans="1:22">
      <c r="B13" s="336">
        <v>3</v>
      </c>
      <c r="C13" s="237">
        <v>1</v>
      </c>
      <c r="D13" s="14">
        <v>3</v>
      </c>
      <c r="E13" s="82" t="s">
        <v>613</v>
      </c>
      <c r="F13" s="82" t="s">
        <v>182</v>
      </c>
      <c r="G13" s="82" t="s">
        <v>505</v>
      </c>
      <c r="H13" s="82" t="s">
        <v>262</v>
      </c>
      <c r="I13" s="14">
        <v>74</v>
      </c>
      <c r="J13" s="222">
        <v>0.87</v>
      </c>
      <c r="K13" s="222">
        <v>0</v>
      </c>
      <c r="L13" s="82" t="s">
        <v>673</v>
      </c>
      <c r="M13" s="82" t="s">
        <v>223</v>
      </c>
      <c r="N13" s="82" t="s">
        <v>664</v>
      </c>
      <c r="O13" s="82" t="s">
        <v>674</v>
      </c>
      <c r="P13" s="14" t="s">
        <v>19</v>
      </c>
      <c r="U13" s="79" t="s">
        <v>675</v>
      </c>
      <c r="V13" s="79" t="s">
        <v>275</v>
      </c>
    </row>
    <row r="14" spans="1:22">
      <c r="B14" s="336">
        <v>4</v>
      </c>
      <c r="C14" s="237">
        <v>1</v>
      </c>
      <c r="D14" s="14">
        <v>4</v>
      </c>
      <c r="E14" s="82" t="s">
        <v>503</v>
      </c>
      <c r="F14" s="82" t="s">
        <v>7</v>
      </c>
      <c r="G14" s="82" t="s">
        <v>623</v>
      </c>
      <c r="H14" s="82" t="s">
        <v>676</v>
      </c>
      <c r="I14" s="14">
        <v>30</v>
      </c>
      <c r="J14" s="222" t="s">
        <v>677</v>
      </c>
      <c r="K14" s="222" t="s">
        <v>678</v>
      </c>
      <c r="L14" s="82" t="s">
        <v>679</v>
      </c>
      <c r="M14" s="82" t="s">
        <v>223</v>
      </c>
      <c r="N14" s="82" t="s">
        <v>680</v>
      </c>
      <c r="O14" s="82" t="s">
        <v>681</v>
      </c>
      <c r="P14" s="14" t="s">
        <v>337</v>
      </c>
      <c r="U14" s="79" t="s">
        <v>682</v>
      </c>
      <c r="V14" s="79" t="s">
        <v>263</v>
      </c>
    </row>
    <row r="15" spans="1:22">
      <c r="B15" s="336">
        <v>5</v>
      </c>
      <c r="C15" s="237">
        <v>1</v>
      </c>
      <c r="D15" s="14">
        <v>5</v>
      </c>
      <c r="E15" s="82" t="s">
        <v>616</v>
      </c>
      <c r="F15" s="82" t="s">
        <v>7</v>
      </c>
      <c r="G15" s="82" t="s">
        <v>615</v>
      </c>
      <c r="H15" s="82" t="s">
        <v>268</v>
      </c>
      <c r="I15" s="14">
        <v>80</v>
      </c>
      <c r="J15" s="222">
        <v>9.39</v>
      </c>
      <c r="K15" s="222">
        <v>11.57</v>
      </c>
      <c r="L15" s="82" t="s">
        <v>683</v>
      </c>
      <c r="M15" s="82" t="s">
        <v>223</v>
      </c>
      <c r="N15" s="82" t="s">
        <v>680</v>
      </c>
      <c r="O15" s="82" t="s">
        <v>684</v>
      </c>
      <c r="P15" s="14" t="s">
        <v>20</v>
      </c>
      <c r="Q15" s="14">
        <v>1</v>
      </c>
      <c r="R15" s="14">
        <v>6</v>
      </c>
      <c r="U15" s="79" t="s">
        <v>685</v>
      </c>
      <c r="V15" s="79" t="s">
        <v>686</v>
      </c>
    </row>
    <row r="16" spans="1:22">
      <c r="B16" s="336">
        <v>6</v>
      </c>
      <c r="C16" s="237">
        <v>1</v>
      </c>
      <c r="D16" s="14">
        <v>6</v>
      </c>
      <c r="E16" s="82" t="s">
        <v>511</v>
      </c>
      <c r="F16" s="82" t="s">
        <v>8</v>
      </c>
      <c r="G16" s="82" t="s">
        <v>614</v>
      </c>
      <c r="H16" s="82" t="s">
        <v>264</v>
      </c>
      <c r="I16" s="14">
        <v>58</v>
      </c>
      <c r="J16" s="222">
        <v>-22</v>
      </c>
      <c r="K16" s="222">
        <f>-O20</f>
        <v>-5.1724537037037034E-2</v>
      </c>
      <c r="L16" s="82" t="s">
        <v>687</v>
      </c>
      <c r="M16" s="82" t="s">
        <v>223</v>
      </c>
      <c r="N16" s="82" t="s">
        <v>680</v>
      </c>
      <c r="O16" s="82" t="s">
        <v>688</v>
      </c>
      <c r="P16" s="14" t="s">
        <v>20</v>
      </c>
      <c r="U16" s="79" t="s">
        <v>689</v>
      </c>
      <c r="V16" s="79" t="s">
        <v>690</v>
      </c>
    </row>
    <row r="17" spans="2:22">
      <c r="B17" s="336">
        <v>7</v>
      </c>
      <c r="C17" s="237">
        <v>2</v>
      </c>
      <c r="D17" s="14">
        <v>1</v>
      </c>
      <c r="E17" s="82" t="s">
        <v>622</v>
      </c>
      <c r="F17" s="82" t="s">
        <v>8</v>
      </c>
      <c r="G17" s="82" t="s">
        <v>614</v>
      </c>
      <c r="H17" s="82" t="s">
        <v>264</v>
      </c>
      <c r="I17" s="14">
        <v>61</v>
      </c>
      <c r="J17" s="222">
        <v>-12.56</v>
      </c>
      <c r="K17" s="222">
        <f>-O46</f>
        <v>-5.9247685185185188E-2</v>
      </c>
      <c r="L17" s="82" t="s">
        <v>691</v>
      </c>
      <c r="M17" s="82" t="s">
        <v>223</v>
      </c>
      <c r="N17" s="82" t="s">
        <v>680</v>
      </c>
      <c r="O17" s="82" t="s">
        <v>692</v>
      </c>
      <c r="P17" s="14" t="s">
        <v>693</v>
      </c>
      <c r="U17" s="79" t="s">
        <v>694</v>
      </c>
      <c r="V17" s="79" t="s">
        <v>695</v>
      </c>
    </row>
    <row r="18" spans="2:22">
      <c r="B18" s="336">
        <v>8</v>
      </c>
      <c r="C18" s="237">
        <v>2</v>
      </c>
      <c r="D18" s="14">
        <v>2</v>
      </c>
      <c r="E18" s="82" t="s">
        <v>615</v>
      </c>
      <c r="F18" s="82" t="s">
        <v>7</v>
      </c>
      <c r="G18" s="82" t="s">
        <v>511</v>
      </c>
      <c r="H18" s="82" t="s">
        <v>264</v>
      </c>
      <c r="I18" s="14">
        <v>33</v>
      </c>
      <c r="J18" s="222">
        <v>327.26</v>
      </c>
      <c r="K18" s="222">
        <v>23.88</v>
      </c>
      <c r="L18" s="82" t="s">
        <v>696</v>
      </c>
      <c r="M18" s="82" t="s">
        <v>223</v>
      </c>
      <c r="N18" s="82" t="s">
        <v>680</v>
      </c>
      <c r="O18" s="82" t="s">
        <v>697</v>
      </c>
      <c r="P18" s="14" t="s">
        <v>20</v>
      </c>
      <c r="U18" s="79" t="s">
        <v>698</v>
      </c>
      <c r="V18" s="79" t="s">
        <v>288</v>
      </c>
    </row>
    <row r="19" spans="2:22">
      <c r="B19" s="336">
        <v>9</v>
      </c>
      <c r="C19" s="237">
        <v>2</v>
      </c>
      <c r="D19" s="14">
        <v>3</v>
      </c>
      <c r="E19" s="82" t="s">
        <v>623</v>
      </c>
      <c r="F19" s="82" t="s">
        <v>8</v>
      </c>
      <c r="G19" s="82" t="s">
        <v>616</v>
      </c>
      <c r="H19" s="82" t="s">
        <v>264</v>
      </c>
      <c r="I19" s="14">
        <v>56</v>
      </c>
      <c r="J19" s="222">
        <v>-12.49</v>
      </c>
      <c r="K19" s="222">
        <v>-18.399999999999999</v>
      </c>
      <c r="L19" s="82" t="s">
        <v>699</v>
      </c>
      <c r="M19" s="82" t="s">
        <v>223</v>
      </c>
      <c r="N19" s="82" t="s">
        <v>680</v>
      </c>
      <c r="O19" s="82" t="s">
        <v>700</v>
      </c>
      <c r="P19" s="14" t="s">
        <v>701</v>
      </c>
      <c r="U19" s="79" t="s">
        <v>702</v>
      </c>
      <c r="V19" s="79" t="s">
        <v>703</v>
      </c>
    </row>
    <row r="20" spans="2:22">
      <c r="B20" s="336">
        <v>10</v>
      </c>
      <c r="C20" s="237">
        <v>2</v>
      </c>
      <c r="D20" s="14">
        <v>4</v>
      </c>
      <c r="E20" s="82" t="s">
        <v>505</v>
      </c>
      <c r="F20" s="82" t="s">
        <v>8</v>
      </c>
      <c r="G20" s="82" t="s">
        <v>503</v>
      </c>
      <c r="H20" s="82" t="s">
        <v>268</v>
      </c>
      <c r="I20" s="14">
        <v>63</v>
      </c>
      <c r="J20" s="222">
        <v>-11.34</v>
      </c>
      <c r="K20" s="222">
        <v>-988.71</v>
      </c>
      <c r="L20" s="82" t="s">
        <v>704</v>
      </c>
      <c r="M20" s="82" t="s">
        <v>223</v>
      </c>
      <c r="N20" s="82" t="s">
        <v>680</v>
      </c>
      <c r="O20" s="82" t="s">
        <v>705</v>
      </c>
      <c r="P20" s="14" t="s">
        <v>19</v>
      </c>
      <c r="Q20" s="14">
        <v>1</v>
      </c>
      <c r="R20" s="14">
        <v>6</v>
      </c>
      <c r="U20" s="79" t="s">
        <v>706</v>
      </c>
      <c r="V20" s="79" t="s">
        <v>707</v>
      </c>
    </row>
    <row r="21" spans="2:22">
      <c r="B21" s="336">
        <v>11</v>
      </c>
      <c r="C21" s="237">
        <v>2</v>
      </c>
      <c r="D21" s="14">
        <v>5</v>
      </c>
      <c r="E21" s="82" t="s">
        <v>617</v>
      </c>
      <c r="F21" s="82" t="s">
        <v>8</v>
      </c>
      <c r="G21" s="82" t="s">
        <v>613</v>
      </c>
      <c r="H21" s="82" t="s">
        <v>264</v>
      </c>
      <c r="I21" s="14">
        <v>57</v>
      </c>
      <c r="J21" s="222">
        <v>-95.86</v>
      </c>
      <c r="K21" s="222">
        <v>-86.59</v>
      </c>
      <c r="L21" s="82" t="s">
        <v>708</v>
      </c>
      <c r="M21" s="82" t="s">
        <v>223</v>
      </c>
      <c r="N21" s="82" t="s">
        <v>680</v>
      </c>
      <c r="O21" s="82" t="s">
        <v>709</v>
      </c>
      <c r="P21" s="14" t="s">
        <v>19</v>
      </c>
      <c r="Q21" s="14">
        <v>1</v>
      </c>
      <c r="R21" s="14">
        <v>9</v>
      </c>
      <c r="S21" s="14">
        <v>1</v>
      </c>
      <c r="U21" s="79" t="s">
        <v>710</v>
      </c>
      <c r="V21" s="79" t="s">
        <v>711</v>
      </c>
    </row>
    <row r="22" spans="2:22">
      <c r="B22" s="336">
        <v>12</v>
      </c>
      <c r="C22" s="237">
        <v>2</v>
      </c>
      <c r="D22" s="14">
        <v>6</v>
      </c>
      <c r="E22" s="82" t="s">
        <v>621</v>
      </c>
      <c r="F22" s="82" t="s">
        <v>182</v>
      </c>
      <c r="G22" s="82" t="s">
        <v>618</v>
      </c>
      <c r="H22" s="82" t="s">
        <v>262</v>
      </c>
      <c r="I22" s="14">
        <v>51</v>
      </c>
      <c r="J22" s="222">
        <v>0</v>
      </c>
      <c r="K22" s="222">
        <v>0.1</v>
      </c>
      <c r="L22" s="82" t="s">
        <v>712</v>
      </c>
      <c r="M22" s="82" t="s">
        <v>223</v>
      </c>
      <c r="N22" s="82" t="s">
        <v>680</v>
      </c>
      <c r="O22" s="82" t="s">
        <v>713</v>
      </c>
      <c r="P22" s="14" t="s">
        <v>19</v>
      </c>
      <c r="U22" s="79" t="s">
        <v>714</v>
      </c>
      <c r="V22" s="79" t="s">
        <v>715</v>
      </c>
    </row>
    <row r="23" spans="2:22">
      <c r="B23" s="336">
        <v>13</v>
      </c>
      <c r="C23" s="237">
        <v>3</v>
      </c>
      <c r="D23" s="14">
        <v>1</v>
      </c>
      <c r="E23" s="82" t="s">
        <v>618</v>
      </c>
      <c r="F23" s="82" t="s">
        <v>182</v>
      </c>
      <c r="G23" s="82" t="s">
        <v>622</v>
      </c>
      <c r="H23" s="82" t="s">
        <v>262</v>
      </c>
      <c r="I23" s="14">
        <v>80</v>
      </c>
      <c r="J23" s="222">
        <v>-0.1</v>
      </c>
      <c r="K23" s="222">
        <v>0</v>
      </c>
      <c r="L23" s="82" t="s">
        <v>716</v>
      </c>
      <c r="M23" s="82" t="s">
        <v>223</v>
      </c>
      <c r="N23" s="82" t="s">
        <v>680</v>
      </c>
      <c r="O23" s="82" t="s">
        <v>717</v>
      </c>
      <c r="P23" s="14" t="s">
        <v>718</v>
      </c>
      <c r="U23" s="79" t="s">
        <v>719</v>
      </c>
      <c r="V23" s="79" t="s">
        <v>720</v>
      </c>
    </row>
    <row r="24" spans="2:22">
      <c r="B24" s="336">
        <v>14</v>
      </c>
      <c r="C24" s="237">
        <v>3</v>
      </c>
      <c r="D24" s="14">
        <v>2</v>
      </c>
      <c r="E24" s="82" t="s">
        <v>613</v>
      </c>
      <c r="F24" s="82" t="s">
        <v>7</v>
      </c>
      <c r="G24" s="82" t="s">
        <v>621</v>
      </c>
      <c r="H24" s="82" t="s">
        <v>264</v>
      </c>
      <c r="I24" s="14">
        <v>44</v>
      </c>
      <c r="J24" s="222">
        <v>49.45</v>
      </c>
      <c r="K24" s="222">
        <v>15.22</v>
      </c>
      <c r="L24" s="82" t="s">
        <v>721</v>
      </c>
      <c r="M24" s="82" t="s">
        <v>223</v>
      </c>
      <c r="N24" s="82" t="s">
        <v>680</v>
      </c>
      <c r="O24" s="82" t="s">
        <v>722</v>
      </c>
      <c r="P24" s="14" t="s">
        <v>34</v>
      </c>
      <c r="Q24" s="14">
        <v>1</v>
      </c>
      <c r="R24" s="14">
        <v>12</v>
      </c>
      <c r="S24" s="14">
        <v>1</v>
      </c>
      <c r="U24" s="79" t="s">
        <v>723</v>
      </c>
      <c r="V24" s="79" t="s">
        <v>270</v>
      </c>
    </row>
    <row r="25" spans="2:22">
      <c r="B25" s="336">
        <v>15</v>
      </c>
      <c r="C25" s="237">
        <v>3</v>
      </c>
      <c r="D25" s="14">
        <v>3</v>
      </c>
      <c r="E25" s="82" t="s">
        <v>503</v>
      </c>
      <c r="F25" s="82" t="s">
        <v>182</v>
      </c>
      <c r="G25" s="82" t="s">
        <v>617</v>
      </c>
      <c r="H25" s="82" t="s">
        <v>266</v>
      </c>
      <c r="I25" s="14">
        <v>126</v>
      </c>
      <c r="J25" s="222">
        <v>0</v>
      </c>
      <c r="K25" s="222">
        <v>-0.05</v>
      </c>
      <c r="L25" s="82" t="s">
        <v>724</v>
      </c>
      <c r="M25" s="82" t="s">
        <v>223</v>
      </c>
      <c r="N25" s="82" t="s">
        <v>680</v>
      </c>
      <c r="O25" s="82" t="s">
        <v>725</v>
      </c>
      <c r="P25" s="14" t="s">
        <v>136</v>
      </c>
      <c r="U25" s="79" t="s">
        <v>726</v>
      </c>
      <c r="V25" s="79" t="s">
        <v>281</v>
      </c>
    </row>
    <row r="26" spans="2:22">
      <c r="B26" s="336">
        <v>16</v>
      </c>
      <c r="C26" s="237">
        <v>3</v>
      </c>
      <c r="D26" s="14">
        <v>4</v>
      </c>
      <c r="E26" s="82" t="s">
        <v>616</v>
      </c>
      <c r="F26" s="82" t="s">
        <v>7</v>
      </c>
      <c r="G26" s="82" t="s">
        <v>505</v>
      </c>
      <c r="H26" s="82" t="s">
        <v>268</v>
      </c>
      <c r="I26" s="14">
        <v>71</v>
      </c>
      <c r="J26" s="222">
        <v>326.26</v>
      </c>
      <c r="K26" s="222" t="s">
        <v>727</v>
      </c>
      <c r="L26" s="82" t="s">
        <v>728</v>
      </c>
      <c r="M26" s="82" t="s">
        <v>223</v>
      </c>
      <c r="N26" s="82" t="s">
        <v>680</v>
      </c>
      <c r="O26" s="82" t="s">
        <v>683</v>
      </c>
      <c r="P26" s="14" t="s">
        <v>15</v>
      </c>
      <c r="Q26" s="14">
        <v>1</v>
      </c>
      <c r="R26" s="14">
        <v>6</v>
      </c>
      <c r="U26" s="79" t="s">
        <v>729</v>
      </c>
      <c r="V26" s="79" t="s">
        <v>464</v>
      </c>
    </row>
    <row r="27" spans="2:22">
      <c r="B27" s="336">
        <v>17</v>
      </c>
      <c r="C27" s="237">
        <v>3</v>
      </c>
      <c r="D27" s="14">
        <v>5</v>
      </c>
      <c r="E27" s="82" t="s">
        <v>511</v>
      </c>
      <c r="F27" s="82" t="s">
        <v>7</v>
      </c>
      <c r="G27" s="82" t="s">
        <v>623</v>
      </c>
      <c r="H27" s="82" t="s">
        <v>676</v>
      </c>
      <c r="I27" s="14">
        <v>44</v>
      </c>
      <c r="J27" s="222" t="s">
        <v>677</v>
      </c>
      <c r="K27" s="222" t="s">
        <v>678</v>
      </c>
      <c r="L27" s="82" t="s">
        <v>496</v>
      </c>
      <c r="M27" s="82" t="s">
        <v>223</v>
      </c>
      <c r="N27" s="82" t="s">
        <v>680</v>
      </c>
      <c r="O27" s="82" t="s">
        <v>730</v>
      </c>
      <c r="P27" s="14" t="s">
        <v>731</v>
      </c>
      <c r="U27" s="79" t="s">
        <v>732</v>
      </c>
      <c r="V27" s="79" t="s">
        <v>733</v>
      </c>
    </row>
    <row r="28" spans="2:22">
      <c r="B28" s="336">
        <v>18</v>
      </c>
      <c r="C28" s="237">
        <v>3</v>
      </c>
      <c r="D28" s="14">
        <v>6</v>
      </c>
      <c r="E28" s="82" t="s">
        <v>614</v>
      </c>
      <c r="F28" s="82" t="s">
        <v>182</v>
      </c>
      <c r="G28" s="82" t="s">
        <v>615</v>
      </c>
      <c r="H28" s="82" t="s">
        <v>266</v>
      </c>
      <c r="I28" s="14">
        <v>86</v>
      </c>
      <c r="J28" s="222">
        <v>0</v>
      </c>
      <c r="K28" s="222">
        <v>0</v>
      </c>
      <c r="L28" s="82" t="s">
        <v>734</v>
      </c>
      <c r="M28" s="82" t="s">
        <v>223</v>
      </c>
      <c r="N28" s="82" t="s">
        <v>680</v>
      </c>
      <c r="O28" s="82" t="s">
        <v>735</v>
      </c>
      <c r="P28" s="14" t="s">
        <v>335</v>
      </c>
      <c r="Q28" s="14">
        <v>1</v>
      </c>
      <c r="R28" s="14">
        <v>14</v>
      </c>
      <c r="S28" s="14">
        <v>1</v>
      </c>
      <c r="U28" s="79" t="s">
        <v>736</v>
      </c>
      <c r="V28" s="79" t="s">
        <v>737</v>
      </c>
    </row>
    <row r="29" spans="2:22">
      <c r="B29" s="336">
        <v>19</v>
      </c>
      <c r="C29" s="237">
        <v>4</v>
      </c>
      <c r="D29" s="14">
        <v>1</v>
      </c>
      <c r="E29" s="82" t="s">
        <v>622</v>
      </c>
      <c r="F29" s="82" t="s">
        <v>8</v>
      </c>
      <c r="G29" s="82" t="s">
        <v>615</v>
      </c>
      <c r="H29" s="82" t="s">
        <v>264</v>
      </c>
      <c r="I29" s="14">
        <v>56</v>
      </c>
      <c r="J29" s="222">
        <f>-O19</f>
        <v>-4.8796296296296303E-2</v>
      </c>
      <c r="K29" s="222">
        <v>-327.45999999999998</v>
      </c>
      <c r="L29" s="82" t="s">
        <v>738</v>
      </c>
      <c r="M29" s="82" t="s">
        <v>223</v>
      </c>
      <c r="N29" s="82" t="s">
        <v>680</v>
      </c>
      <c r="O29" s="82" t="s">
        <v>739</v>
      </c>
      <c r="P29" s="14" t="s">
        <v>487</v>
      </c>
      <c r="Q29" s="14">
        <v>1</v>
      </c>
      <c r="R29" s="14">
        <v>11</v>
      </c>
      <c r="S29" s="14">
        <v>1</v>
      </c>
      <c r="U29" s="79" t="s">
        <v>740</v>
      </c>
      <c r="V29" s="79" t="s">
        <v>488</v>
      </c>
    </row>
    <row r="30" spans="2:22">
      <c r="B30" s="336">
        <v>20</v>
      </c>
      <c r="C30" s="237">
        <v>4</v>
      </c>
      <c r="D30" s="14">
        <v>2</v>
      </c>
      <c r="E30" s="82" t="s">
        <v>623</v>
      </c>
      <c r="F30" s="82" t="s">
        <v>8</v>
      </c>
      <c r="G30" s="82" t="s">
        <v>614</v>
      </c>
      <c r="H30" s="82" t="s">
        <v>741</v>
      </c>
      <c r="I30" s="14">
        <v>45</v>
      </c>
      <c r="J30" s="222">
        <f>-O3</f>
        <v>0</v>
      </c>
      <c r="K30" s="222">
        <f>-O1</f>
        <v>0</v>
      </c>
      <c r="L30" s="82" t="s">
        <v>742</v>
      </c>
      <c r="M30" s="82" t="s">
        <v>223</v>
      </c>
      <c r="N30" s="82" t="s">
        <v>680</v>
      </c>
      <c r="O30" s="82" t="s">
        <v>743</v>
      </c>
      <c r="P30" s="14" t="s">
        <v>24</v>
      </c>
      <c r="U30" s="79" t="s">
        <v>744</v>
      </c>
      <c r="V30" s="79" t="s">
        <v>290</v>
      </c>
    </row>
    <row r="31" spans="2:22">
      <c r="B31" s="336">
        <v>21</v>
      </c>
      <c r="C31" s="237">
        <v>4</v>
      </c>
      <c r="D31" s="14">
        <v>3</v>
      </c>
      <c r="E31" s="82" t="s">
        <v>505</v>
      </c>
      <c r="F31" s="82" t="s">
        <v>8</v>
      </c>
      <c r="G31" s="82" t="s">
        <v>511</v>
      </c>
      <c r="H31" s="82" t="s">
        <v>264</v>
      </c>
      <c r="I31" s="14">
        <v>53</v>
      </c>
      <c r="J31" s="222">
        <f>-O36</f>
        <v>-4.6053240740740742E-2</v>
      </c>
      <c r="K31" s="222">
        <v>-28.43</v>
      </c>
      <c r="L31" s="82" t="s">
        <v>745</v>
      </c>
      <c r="M31" s="82" t="s">
        <v>223</v>
      </c>
      <c r="N31" s="82" t="s">
        <v>680</v>
      </c>
      <c r="O31" s="82" t="s">
        <v>746</v>
      </c>
      <c r="P31" s="14" t="s">
        <v>693</v>
      </c>
      <c r="U31" s="79" t="s">
        <v>747</v>
      </c>
      <c r="V31" s="79" t="s">
        <v>695</v>
      </c>
    </row>
    <row r="32" spans="2:22">
      <c r="B32" s="336">
        <v>22</v>
      </c>
      <c r="C32" s="237">
        <v>4</v>
      </c>
      <c r="D32" s="14">
        <v>4</v>
      </c>
      <c r="E32" s="82" t="s">
        <v>617</v>
      </c>
      <c r="F32" s="82" t="s">
        <v>182</v>
      </c>
      <c r="G32" s="82" t="s">
        <v>616</v>
      </c>
      <c r="H32" s="82" t="s">
        <v>268</v>
      </c>
      <c r="I32" s="14">
        <v>58</v>
      </c>
      <c r="J32" s="222">
        <v>0</v>
      </c>
      <c r="K32" s="222">
        <v>-4.09</v>
      </c>
      <c r="L32" s="82" t="s">
        <v>748</v>
      </c>
      <c r="M32" s="82" t="s">
        <v>223</v>
      </c>
      <c r="N32" s="82" t="s">
        <v>680</v>
      </c>
      <c r="O32" s="82" t="s">
        <v>749</v>
      </c>
      <c r="P32" s="14" t="s">
        <v>22</v>
      </c>
      <c r="Q32" s="14">
        <v>1</v>
      </c>
      <c r="R32" s="14">
        <v>6</v>
      </c>
      <c r="U32" s="79" t="s">
        <v>750</v>
      </c>
      <c r="V32" s="79" t="s">
        <v>289</v>
      </c>
    </row>
    <row r="33" spans="2:22">
      <c r="B33" s="336">
        <v>23</v>
      </c>
      <c r="C33" s="237">
        <v>4</v>
      </c>
      <c r="D33" s="14">
        <v>5</v>
      </c>
      <c r="E33" s="82" t="s">
        <v>621</v>
      </c>
      <c r="F33" s="82" t="s">
        <v>8</v>
      </c>
      <c r="G33" s="82" t="s">
        <v>503</v>
      </c>
      <c r="H33" s="82" t="s">
        <v>268</v>
      </c>
      <c r="I33" s="14">
        <v>63</v>
      </c>
      <c r="J33" s="222">
        <v>-8.6199999999999992</v>
      </c>
      <c r="K33" s="222">
        <v>-24.79</v>
      </c>
      <c r="L33" s="82" t="s">
        <v>751</v>
      </c>
      <c r="M33" s="82" t="s">
        <v>223</v>
      </c>
      <c r="N33" s="82" t="s">
        <v>680</v>
      </c>
      <c r="O33" s="82" t="s">
        <v>752</v>
      </c>
      <c r="P33" s="14" t="s">
        <v>753</v>
      </c>
      <c r="Q33" s="14">
        <v>1</v>
      </c>
      <c r="R33" s="14">
        <v>6</v>
      </c>
      <c r="U33" s="79" t="s">
        <v>754</v>
      </c>
      <c r="V33" s="79" t="s">
        <v>755</v>
      </c>
    </row>
    <row r="34" spans="2:22">
      <c r="B34" s="336">
        <v>24</v>
      </c>
      <c r="C34" s="237">
        <v>4</v>
      </c>
      <c r="D34" s="14">
        <v>6</v>
      </c>
      <c r="E34" s="82" t="s">
        <v>618</v>
      </c>
      <c r="F34" s="82" t="s">
        <v>8</v>
      </c>
      <c r="G34" s="82" t="s">
        <v>613</v>
      </c>
      <c r="H34" s="82" t="s">
        <v>264</v>
      </c>
      <c r="I34" s="14">
        <v>120</v>
      </c>
      <c r="J34" s="222">
        <f>-O78</f>
        <v>-4.7696759259259258E-2</v>
      </c>
      <c r="K34" s="222">
        <v>-180.11</v>
      </c>
      <c r="L34" s="82" t="s">
        <v>756</v>
      </c>
      <c r="M34" s="82" t="s">
        <v>223</v>
      </c>
      <c r="N34" s="82" t="s">
        <v>757</v>
      </c>
      <c r="O34" s="82" t="s">
        <v>758</v>
      </c>
      <c r="P34" s="14" t="s">
        <v>759</v>
      </c>
      <c r="Q34" s="14">
        <v>1</v>
      </c>
      <c r="R34" s="14">
        <v>7</v>
      </c>
      <c r="S34" s="14">
        <v>1</v>
      </c>
      <c r="T34" s="14" t="s">
        <v>8</v>
      </c>
      <c r="U34" s="79" t="s">
        <v>760</v>
      </c>
      <c r="V34" s="79" t="s">
        <v>761</v>
      </c>
    </row>
    <row r="35" spans="2:22">
      <c r="B35" s="336">
        <v>25</v>
      </c>
      <c r="C35" s="237">
        <v>5</v>
      </c>
      <c r="D35" s="14">
        <v>1</v>
      </c>
      <c r="E35" s="82" t="s">
        <v>613</v>
      </c>
      <c r="F35" s="82" t="s">
        <v>7</v>
      </c>
      <c r="G35" s="82" t="s">
        <v>622</v>
      </c>
      <c r="H35" s="82" t="s">
        <v>264</v>
      </c>
      <c r="I35" s="14">
        <v>76</v>
      </c>
      <c r="J35" s="222" t="s">
        <v>678</v>
      </c>
      <c r="K35" s="222">
        <v>10.86</v>
      </c>
      <c r="L35" s="82" t="s">
        <v>762</v>
      </c>
      <c r="M35" s="82" t="s">
        <v>223</v>
      </c>
      <c r="N35" s="82" t="s">
        <v>757</v>
      </c>
      <c r="O35" s="82" t="s">
        <v>763</v>
      </c>
      <c r="P35" s="14" t="s">
        <v>764</v>
      </c>
      <c r="U35" s="79" t="s">
        <v>765</v>
      </c>
      <c r="V35" s="79" t="s">
        <v>766</v>
      </c>
    </row>
    <row r="36" spans="2:22">
      <c r="B36" s="336">
        <v>26</v>
      </c>
      <c r="C36" s="237">
        <v>5</v>
      </c>
      <c r="D36" s="14">
        <v>2</v>
      </c>
      <c r="E36" s="82" t="s">
        <v>503</v>
      </c>
      <c r="F36" s="82" t="s">
        <v>7</v>
      </c>
      <c r="G36" s="82" t="s">
        <v>618</v>
      </c>
      <c r="H36" s="82" t="s">
        <v>264</v>
      </c>
      <c r="I36" s="14">
        <v>55</v>
      </c>
      <c r="J36" s="222">
        <v>15.93</v>
      </c>
      <c r="K36" s="222">
        <v>20.440000000000001</v>
      </c>
      <c r="L36" s="82" t="s">
        <v>767</v>
      </c>
      <c r="M36" s="82" t="s">
        <v>223</v>
      </c>
      <c r="N36" s="82" t="s">
        <v>757</v>
      </c>
      <c r="O36" s="82" t="s">
        <v>768</v>
      </c>
      <c r="P36" s="14" t="s">
        <v>461</v>
      </c>
      <c r="U36" s="79" t="s">
        <v>769</v>
      </c>
      <c r="V36" s="79" t="s">
        <v>462</v>
      </c>
    </row>
    <row r="37" spans="2:22">
      <c r="B37" s="336">
        <v>27</v>
      </c>
      <c r="C37" s="237">
        <v>5</v>
      </c>
      <c r="D37" s="14">
        <v>3</v>
      </c>
      <c r="E37" s="82" t="s">
        <v>616</v>
      </c>
      <c r="F37" s="82" t="s">
        <v>7</v>
      </c>
      <c r="G37" s="82" t="s">
        <v>621</v>
      </c>
      <c r="H37" s="82" t="s">
        <v>264</v>
      </c>
      <c r="I37" s="14">
        <v>69</v>
      </c>
      <c r="J37" s="222">
        <v>18.920000000000002</v>
      </c>
      <c r="K37" s="222">
        <v>24.1</v>
      </c>
      <c r="L37" s="82" t="s">
        <v>770</v>
      </c>
      <c r="M37" s="82" t="s">
        <v>223</v>
      </c>
      <c r="N37" s="82" t="s">
        <v>757</v>
      </c>
      <c r="O37" s="82" t="s">
        <v>771</v>
      </c>
      <c r="P37" s="14" t="s">
        <v>772</v>
      </c>
      <c r="Q37" s="14">
        <v>1</v>
      </c>
      <c r="R37" s="14">
        <v>9</v>
      </c>
      <c r="S37" s="14">
        <v>1</v>
      </c>
      <c r="U37" s="79" t="s">
        <v>773</v>
      </c>
      <c r="V37" s="79" t="s">
        <v>271</v>
      </c>
    </row>
    <row r="38" spans="2:22">
      <c r="B38" s="336">
        <v>28</v>
      </c>
      <c r="C38" s="237">
        <v>5</v>
      </c>
      <c r="D38" s="14">
        <v>4</v>
      </c>
      <c r="E38" s="82" t="s">
        <v>511</v>
      </c>
      <c r="F38" s="82" t="s">
        <v>182</v>
      </c>
      <c r="G38" s="82" t="s">
        <v>617</v>
      </c>
      <c r="H38" s="82" t="s">
        <v>266</v>
      </c>
      <c r="I38" s="14">
        <v>149</v>
      </c>
      <c r="J38" s="222">
        <v>0.08</v>
      </c>
      <c r="K38" s="222">
        <v>0</v>
      </c>
      <c r="L38" s="82" t="s">
        <v>774</v>
      </c>
      <c r="M38" s="82" t="s">
        <v>223</v>
      </c>
      <c r="N38" s="82" t="s">
        <v>757</v>
      </c>
      <c r="O38" s="82" t="s">
        <v>775</v>
      </c>
      <c r="P38" s="14" t="s">
        <v>20</v>
      </c>
      <c r="Q38" s="14">
        <v>1</v>
      </c>
      <c r="R38" s="14">
        <v>8</v>
      </c>
      <c r="S38" s="14">
        <v>1</v>
      </c>
      <c r="U38" s="79" t="s">
        <v>776</v>
      </c>
      <c r="V38" s="79" t="s">
        <v>686</v>
      </c>
    </row>
    <row r="39" spans="2:22">
      <c r="B39" s="336">
        <v>29</v>
      </c>
      <c r="C39" s="237">
        <v>5</v>
      </c>
      <c r="D39" s="14">
        <v>5</v>
      </c>
      <c r="E39" s="82" t="s">
        <v>614</v>
      </c>
      <c r="F39" s="82" t="s">
        <v>182</v>
      </c>
      <c r="G39" s="82" t="s">
        <v>505</v>
      </c>
      <c r="H39" s="82" t="s">
        <v>266</v>
      </c>
      <c r="I39" s="14">
        <v>55</v>
      </c>
      <c r="J39" s="222">
        <v>0</v>
      </c>
      <c r="K39" s="222">
        <v>0</v>
      </c>
      <c r="L39" s="82" t="s">
        <v>777</v>
      </c>
      <c r="M39" s="82" t="s">
        <v>223</v>
      </c>
      <c r="N39" s="82" t="s">
        <v>757</v>
      </c>
      <c r="O39" s="82" t="s">
        <v>778</v>
      </c>
      <c r="P39" s="14" t="s">
        <v>34</v>
      </c>
      <c r="Q39" s="14">
        <v>1</v>
      </c>
      <c r="R39" s="14">
        <v>8</v>
      </c>
      <c r="S39" s="14">
        <v>1</v>
      </c>
      <c r="U39" s="79" t="s">
        <v>779</v>
      </c>
      <c r="V39" s="79" t="s">
        <v>270</v>
      </c>
    </row>
    <row r="40" spans="2:22">
      <c r="B40" s="336">
        <v>30</v>
      </c>
      <c r="C40" s="237">
        <v>5</v>
      </c>
      <c r="D40" s="14">
        <v>6</v>
      </c>
      <c r="E40" s="82" t="s">
        <v>615</v>
      </c>
      <c r="F40" s="82" t="s">
        <v>7</v>
      </c>
      <c r="G40" s="82" t="s">
        <v>623</v>
      </c>
      <c r="H40" s="82" t="s">
        <v>264</v>
      </c>
      <c r="I40" s="14">
        <v>47</v>
      </c>
      <c r="J40" s="222">
        <v>327.60000000000002</v>
      </c>
      <c r="K40" s="222" t="s">
        <v>780</v>
      </c>
      <c r="L40" s="82" t="s">
        <v>781</v>
      </c>
      <c r="M40" s="82" t="s">
        <v>223</v>
      </c>
      <c r="N40" s="82" t="s">
        <v>757</v>
      </c>
      <c r="O40" s="82" t="s">
        <v>782</v>
      </c>
      <c r="P40" s="14" t="s">
        <v>753</v>
      </c>
      <c r="Q40" s="14">
        <v>1</v>
      </c>
      <c r="R40" s="14">
        <v>9</v>
      </c>
      <c r="S40" s="14">
        <v>1</v>
      </c>
      <c r="U40" s="79" t="s">
        <v>783</v>
      </c>
      <c r="V40" s="79" t="s">
        <v>755</v>
      </c>
    </row>
    <row r="41" spans="2:22">
      <c r="B41" s="336">
        <v>31</v>
      </c>
      <c r="C41" s="237">
        <v>6</v>
      </c>
      <c r="D41" s="14">
        <v>1</v>
      </c>
      <c r="E41" s="82" t="s">
        <v>622</v>
      </c>
      <c r="F41" s="82" t="s">
        <v>7</v>
      </c>
      <c r="G41" s="82" t="s">
        <v>623</v>
      </c>
      <c r="H41" s="82" t="s">
        <v>676</v>
      </c>
      <c r="I41" s="14">
        <v>54</v>
      </c>
      <c r="J41" s="222" t="s">
        <v>677</v>
      </c>
      <c r="K41" s="222" t="s">
        <v>678</v>
      </c>
      <c r="L41" s="82" t="s">
        <v>784</v>
      </c>
      <c r="M41" s="82" t="s">
        <v>223</v>
      </c>
      <c r="N41" s="82" t="s">
        <v>757</v>
      </c>
      <c r="O41" s="82" t="s">
        <v>785</v>
      </c>
      <c r="P41" s="14" t="s">
        <v>786</v>
      </c>
      <c r="U41" s="79" t="s">
        <v>787</v>
      </c>
      <c r="V41" s="79" t="s">
        <v>272</v>
      </c>
    </row>
    <row r="42" spans="2:22">
      <c r="B42" s="336">
        <v>32</v>
      </c>
      <c r="C42" s="237">
        <v>6</v>
      </c>
      <c r="D42" s="14">
        <v>2</v>
      </c>
      <c r="E42" s="82" t="s">
        <v>505</v>
      </c>
      <c r="F42" s="82" t="s">
        <v>8</v>
      </c>
      <c r="G42" s="82" t="s">
        <v>615</v>
      </c>
      <c r="H42" s="82" t="s">
        <v>264</v>
      </c>
      <c r="I42" s="14">
        <v>80</v>
      </c>
      <c r="J42" s="222">
        <v>-11.06</v>
      </c>
      <c r="K42" s="222">
        <v>-327.02</v>
      </c>
      <c r="L42" s="82" t="s">
        <v>788</v>
      </c>
      <c r="M42" s="82" t="s">
        <v>223</v>
      </c>
      <c r="N42" s="82" t="s">
        <v>757</v>
      </c>
      <c r="O42" s="82" t="s">
        <v>789</v>
      </c>
      <c r="P42" s="14" t="s">
        <v>790</v>
      </c>
      <c r="U42" s="79" t="s">
        <v>791</v>
      </c>
      <c r="V42" s="79" t="s">
        <v>668</v>
      </c>
    </row>
    <row r="43" spans="2:22">
      <c r="B43" s="336">
        <v>33</v>
      </c>
      <c r="C43" s="237">
        <v>6</v>
      </c>
      <c r="D43" s="14">
        <v>3</v>
      </c>
      <c r="E43" s="82" t="s">
        <v>617</v>
      </c>
      <c r="F43" s="82" t="s">
        <v>182</v>
      </c>
      <c r="G43" s="82" t="s">
        <v>614</v>
      </c>
      <c r="H43" s="82" t="s">
        <v>266</v>
      </c>
      <c r="I43" s="14">
        <v>52</v>
      </c>
      <c r="J43" s="222">
        <v>0</v>
      </c>
      <c r="K43" s="222">
        <v>-0.03</v>
      </c>
      <c r="L43" s="82" t="s">
        <v>792</v>
      </c>
      <c r="M43" s="82" t="s">
        <v>223</v>
      </c>
      <c r="N43" s="82" t="s">
        <v>757</v>
      </c>
      <c r="O43" s="82" t="s">
        <v>793</v>
      </c>
      <c r="P43" s="14" t="s">
        <v>331</v>
      </c>
      <c r="U43" s="79" t="s">
        <v>794</v>
      </c>
      <c r="V43" s="79" t="s">
        <v>332</v>
      </c>
    </row>
    <row r="44" spans="2:22">
      <c r="B44" s="336">
        <v>34</v>
      </c>
      <c r="C44" s="237">
        <v>6</v>
      </c>
      <c r="D44" s="14">
        <v>4</v>
      </c>
      <c r="E44" s="82" t="s">
        <v>621</v>
      </c>
      <c r="F44" s="82" t="s">
        <v>182</v>
      </c>
      <c r="G44" s="82" t="s">
        <v>511</v>
      </c>
      <c r="H44" s="82" t="s">
        <v>266</v>
      </c>
      <c r="I44" s="14">
        <v>48</v>
      </c>
      <c r="J44" s="222">
        <v>0</v>
      </c>
      <c r="K44" s="222">
        <v>0</v>
      </c>
      <c r="L44" s="82" t="s">
        <v>795</v>
      </c>
      <c r="M44" s="82" t="s">
        <v>223</v>
      </c>
      <c r="N44" s="82" t="s">
        <v>757</v>
      </c>
      <c r="O44" s="82" t="s">
        <v>796</v>
      </c>
      <c r="P44" s="14" t="s">
        <v>797</v>
      </c>
      <c r="Q44" s="14">
        <v>1</v>
      </c>
      <c r="R44" s="14">
        <v>10</v>
      </c>
      <c r="S44" s="14">
        <v>1</v>
      </c>
      <c r="U44" s="79" t="s">
        <v>798</v>
      </c>
      <c r="V44" s="79" t="s">
        <v>799</v>
      </c>
    </row>
    <row r="45" spans="2:22">
      <c r="B45" s="336">
        <v>35</v>
      </c>
      <c r="C45" s="237">
        <v>6</v>
      </c>
      <c r="D45" s="14">
        <v>5</v>
      </c>
      <c r="E45" s="82" t="s">
        <v>618</v>
      </c>
      <c r="F45" s="82" t="s">
        <v>182</v>
      </c>
      <c r="G45" s="82" t="s">
        <v>616</v>
      </c>
      <c r="H45" s="82" t="s">
        <v>268</v>
      </c>
      <c r="I45" s="14">
        <v>120</v>
      </c>
      <c r="J45" s="222">
        <v>-0.1</v>
      </c>
      <c r="K45" s="222">
        <v>-0.05</v>
      </c>
      <c r="L45" s="82" t="s">
        <v>800</v>
      </c>
      <c r="M45" s="82" t="s">
        <v>223</v>
      </c>
      <c r="N45" s="82" t="s">
        <v>757</v>
      </c>
      <c r="O45" s="82" t="s">
        <v>801</v>
      </c>
      <c r="P45" s="14" t="s">
        <v>802</v>
      </c>
      <c r="Q45" s="14">
        <v>1</v>
      </c>
      <c r="R45" s="14">
        <v>6</v>
      </c>
      <c r="U45" s="79" t="s">
        <v>803</v>
      </c>
      <c r="V45" s="79" t="s">
        <v>352</v>
      </c>
    </row>
    <row r="46" spans="2:22">
      <c r="B46" s="336">
        <v>36</v>
      </c>
      <c r="C46" s="237">
        <v>6</v>
      </c>
      <c r="D46" s="14">
        <v>6</v>
      </c>
      <c r="E46" s="82" t="s">
        <v>613</v>
      </c>
      <c r="F46" s="82" t="s">
        <v>7</v>
      </c>
      <c r="G46" s="82" t="s">
        <v>503</v>
      </c>
      <c r="H46" s="82" t="s">
        <v>264</v>
      </c>
      <c r="I46" s="14">
        <v>80</v>
      </c>
      <c r="J46" s="222">
        <v>31.77</v>
      </c>
      <c r="K46" s="222">
        <v>108.76</v>
      </c>
      <c r="L46" s="82" t="s">
        <v>804</v>
      </c>
      <c r="M46" s="82" t="s">
        <v>223</v>
      </c>
      <c r="N46" s="82" t="s">
        <v>757</v>
      </c>
      <c r="O46" s="82" t="s">
        <v>805</v>
      </c>
      <c r="P46" s="14" t="s">
        <v>666</v>
      </c>
      <c r="Q46" s="14">
        <v>1</v>
      </c>
      <c r="R46" s="14">
        <v>13</v>
      </c>
      <c r="S46" s="14">
        <v>1</v>
      </c>
      <c r="U46" s="79" t="s">
        <v>806</v>
      </c>
      <c r="V46" s="79" t="s">
        <v>668</v>
      </c>
    </row>
    <row r="47" spans="2:22">
      <c r="B47" s="336">
        <v>37</v>
      </c>
      <c r="C47" s="237">
        <v>7</v>
      </c>
      <c r="D47" s="14">
        <v>1</v>
      </c>
      <c r="E47" s="82" t="s">
        <v>503</v>
      </c>
      <c r="F47" s="82" t="s">
        <v>7</v>
      </c>
      <c r="G47" s="82" t="s">
        <v>622</v>
      </c>
      <c r="H47" s="82" t="s">
        <v>268</v>
      </c>
      <c r="I47" s="14">
        <v>62</v>
      </c>
      <c r="J47" s="222">
        <v>988.71</v>
      </c>
      <c r="K47" s="222">
        <v>2.35</v>
      </c>
      <c r="L47" s="82" t="s">
        <v>807</v>
      </c>
      <c r="M47" s="82" t="s">
        <v>223</v>
      </c>
      <c r="N47" s="82" t="s">
        <v>757</v>
      </c>
      <c r="O47" s="82" t="s">
        <v>808</v>
      </c>
      <c r="P47" s="14" t="s">
        <v>37</v>
      </c>
      <c r="Q47" s="14">
        <v>1</v>
      </c>
      <c r="R47" s="14">
        <v>6</v>
      </c>
      <c r="U47" s="79" t="s">
        <v>809</v>
      </c>
      <c r="V47" s="79" t="s">
        <v>276</v>
      </c>
    </row>
    <row r="48" spans="2:22">
      <c r="B48" s="336">
        <v>38</v>
      </c>
      <c r="C48" s="237">
        <v>7</v>
      </c>
      <c r="D48" s="14">
        <v>2</v>
      </c>
      <c r="E48" s="82" t="s">
        <v>616</v>
      </c>
      <c r="F48" s="82" t="s">
        <v>8</v>
      </c>
      <c r="G48" s="82" t="s">
        <v>613</v>
      </c>
      <c r="H48" s="82" t="s">
        <v>264</v>
      </c>
      <c r="I48" s="14">
        <v>55</v>
      </c>
      <c r="J48" s="222">
        <v>-12.76</v>
      </c>
      <c r="K48" s="222">
        <v>-116.6</v>
      </c>
      <c r="L48" s="82" t="s">
        <v>810</v>
      </c>
      <c r="M48" s="82" t="s">
        <v>223</v>
      </c>
      <c r="N48" s="82" t="s">
        <v>757</v>
      </c>
      <c r="O48" s="82" t="s">
        <v>811</v>
      </c>
      <c r="P48" s="14" t="s">
        <v>812</v>
      </c>
      <c r="Q48" s="14">
        <v>1</v>
      </c>
      <c r="R48" s="14">
        <v>9</v>
      </c>
      <c r="S48" s="14">
        <v>1</v>
      </c>
      <c r="U48" s="79" t="s">
        <v>813</v>
      </c>
      <c r="V48" s="79" t="s">
        <v>814</v>
      </c>
    </row>
    <row r="49" spans="2:22">
      <c r="B49" s="336">
        <v>39</v>
      </c>
      <c r="C49" s="237">
        <v>7</v>
      </c>
      <c r="D49" s="14">
        <v>3</v>
      </c>
      <c r="E49" s="82" t="s">
        <v>511</v>
      </c>
      <c r="F49" s="82" t="s">
        <v>7</v>
      </c>
      <c r="G49" s="82" t="s">
        <v>618</v>
      </c>
      <c r="H49" s="82" t="s">
        <v>264</v>
      </c>
      <c r="I49" s="14">
        <v>58</v>
      </c>
      <c r="J49" s="222" t="s">
        <v>815</v>
      </c>
      <c r="K49" s="222" t="s">
        <v>816</v>
      </c>
      <c r="L49" s="82" t="s">
        <v>817</v>
      </c>
      <c r="M49" s="82" t="s">
        <v>223</v>
      </c>
      <c r="N49" s="82" t="s">
        <v>757</v>
      </c>
      <c r="O49" s="82" t="s">
        <v>818</v>
      </c>
      <c r="P49" s="14" t="s">
        <v>14</v>
      </c>
      <c r="U49" s="79" t="s">
        <v>819</v>
      </c>
      <c r="V49" s="79" t="s">
        <v>263</v>
      </c>
    </row>
    <row r="50" spans="2:22">
      <c r="B50" s="336">
        <v>40</v>
      </c>
      <c r="C50" s="237">
        <v>7</v>
      </c>
      <c r="D50" s="14">
        <v>4</v>
      </c>
      <c r="E50" s="82" t="s">
        <v>614</v>
      </c>
      <c r="F50" s="82" t="s">
        <v>7</v>
      </c>
      <c r="G50" s="82" t="s">
        <v>621</v>
      </c>
      <c r="H50" s="82" t="s">
        <v>264</v>
      </c>
      <c r="I50" s="14">
        <v>90</v>
      </c>
      <c r="J50" s="222">
        <v>23.86</v>
      </c>
      <c r="K50" s="222">
        <v>14.19</v>
      </c>
      <c r="L50" s="82" t="s">
        <v>820</v>
      </c>
      <c r="M50" s="82" t="s">
        <v>223</v>
      </c>
      <c r="N50" s="82" t="s">
        <v>757</v>
      </c>
      <c r="O50" s="82" t="s">
        <v>821</v>
      </c>
      <c r="P50" s="14" t="s">
        <v>30</v>
      </c>
      <c r="U50" s="79" t="s">
        <v>822</v>
      </c>
      <c r="V50" s="79" t="s">
        <v>285</v>
      </c>
    </row>
    <row r="51" spans="2:22">
      <c r="B51" s="336">
        <v>41</v>
      </c>
      <c r="C51" s="237">
        <v>7</v>
      </c>
      <c r="D51" s="14">
        <v>5</v>
      </c>
      <c r="E51" s="82" t="s">
        <v>615</v>
      </c>
      <c r="F51" s="82" t="s">
        <v>182</v>
      </c>
      <c r="G51" s="82" t="s">
        <v>617</v>
      </c>
      <c r="H51" s="82" t="s">
        <v>268</v>
      </c>
      <c r="I51" s="14">
        <v>53</v>
      </c>
      <c r="J51" s="222">
        <v>0.25</v>
      </c>
      <c r="K51" s="222">
        <v>0</v>
      </c>
      <c r="L51" s="82" t="s">
        <v>823</v>
      </c>
      <c r="M51" s="82" t="s">
        <v>223</v>
      </c>
      <c r="N51" s="82" t="s">
        <v>757</v>
      </c>
      <c r="O51" s="82" t="s">
        <v>824</v>
      </c>
      <c r="P51" s="14" t="s">
        <v>351</v>
      </c>
      <c r="Q51" s="14">
        <v>1</v>
      </c>
      <c r="R51" s="14">
        <v>6</v>
      </c>
      <c r="U51" s="79" t="s">
        <v>825</v>
      </c>
      <c r="V51" s="79" t="s">
        <v>412</v>
      </c>
    </row>
    <row r="52" spans="2:22">
      <c r="B52" s="336">
        <v>42</v>
      </c>
      <c r="C52" s="237">
        <v>7</v>
      </c>
      <c r="D52" s="14">
        <v>6</v>
      </c>
      <c r="E52" s="82" t="s">
        <v>623</v>
      </c>
      <c r="F52" s="82" t="s">
        <v>8</v>
      </c>
      <c r="G52" s="82" t="s">
        <v>505</v>
      </c>
      <c r="H52" s="82" t="s">
        <v>267</v>
      </c>
      <c r="I52" s="14">
        <v>67</v>
      </c>
      <c r="J52" s="222">
        <v>-2.44</v>
      </c>
      <c r="K52" s="222">
        <v>-2.4300000000000002</v>
      </c>
      <c r="L52" s="82" t="s">
        <v>826</v>
      </c>
      <c r="M52" s="82" t="s">
        <v>223</v>
      </c>
      <c r="N52" s="82" t="s">
        <v>827</v>
      </c>
      <c r="O52" s="82" t="s">
        <v>828</v>
      </c>
      <c r="P52" s="14" t="s">
        <v>786</v>
      </c>
      <c r="Q52" s="14">
        <v>1</v>
      </c>
      <c r="R52" s="14">
        <v>9</v>
      </c>
      <c r="S52" s="14">
        <v>1</v>
      </c>
      <c r="U52" s="79" t="s">
        <v>829</v>
      </c>
      <c r="V52" s="79" t="s">
        <v>272</v>
      </c>
    </row>
    <row r="53" spans="2:22">
      <c r="B53" s="336">
        <v>43</v>
      </c>
      <c r="C53" s="237">
        <v>8</v>
      </c>
      <c r="D53" s="14">
        <v>1</v>
      </c>
      <c r="E53" s="82" t="s">
        <v>622</v>
      </c>
      <c r="F53" s="82" t="s">
        <v>7</v>
      </c>
      <c r="G53" s="82" t="s">
        <v>505</v>
      </c>
      <c r="H53" s="82" t="s">
        <v>264</v>
      </c>
      <c r="I53" s="14">
        <v>75</v>
      </c>
      <c r="J53" s="222">
        <v>17.78</v>
      </c>
      <c r="K53" s="222" t="s">
        <v>830</v>
      </c>
      <c r="L53" s="82" t="s">
        <v>831</v>
      </c>
      <c r="M53" s="82" t="s">
        <v>223</v>
      </c>
      <c r="N53" s="82" t="s">
        <v>827</v>
      </c>
      <c r="O53" s="82" t="s">
        <v>832</v>
      </c>
      <c r="P53" s="14" t="s">
        <v>753</v>
      </c>
      <c r="U53" s="79" t="s">
        <v>833</v>
      </c>
      <c r="V53" s="79" t="s">
        <v>834</v>
      </c>
    </row>
    <row r="54" spans="2:22">
      <c r="B54" s="336">
        <v>44</v>
      </c>
      <c r="C54" s="237">
        <v>8</v>
      </c>
      <c r="D54" s="14">
        <v>2</v>
      </c>
      <c r="E54" s="82" t="s">
        <v>617</v>
      </c>
      <c r="F54" s="82" t="s">
        <v>7</v>
      </c>
      <c r="G54" s="82" t="s">
        <v>623</v>
      </c>
      <c r="H54" s="82" t="s">
        <v>676</v>
      </c>
      <c r="I54" s="14">
        <v>48</v>
      </c>
      <c r="J54" s="222" t="s">
        <v>677</v>
      </c>
      <c r="K54" s="222" t="s">
        <v>678</v>
      </c>
      <c r="L54" s="82" t="s">
        <v>835</v>
      </c>
      <c r="M54" s="82" t="s">
        <v>223</v>
      </c>
      <c r="N54" s="82" t="s">
        <v>827</v>
      </c>
      <c r="O54" s="82" t="s">
        <v>836</v>
      </c>
      <c r="P54" s="14" t="s">
        <v>37</v>
      </c>
      <c r="U54" s="79" t="s">
        <v>837</v>
      </c>
      <c r="V54" s="79" t="s">
        <v>276</v>
      </c>
    </row>
    <row r="55" spans="2:22">
      <c r="B55" s="336">
        <v>45</v>
      </c>
      <c r="C55" s="237">
        <v>8</v>
      </c>
      <c r="D55" s="14">
        <v>3</v>
      </c>
      <c r="E55" s="82" t="s">
        <v>621</v>
      </c>
      <c r="F55" s="82" t="s">
        <v>182</v>
      </c>
      <c r="G55" s="82" t="s">
        <v>615</v>
      </c>
      <c r="H55" s="82" t="s">
        <v>266</v>
      </c>
      <c r="I55" s="14">
        <v>36</v>
      </c>
      <c r="J55" s="222">
        <v>0</v>
      </c>
      <c r="K55" s="222">
        <v>0</v>
      </c>
      <c r="L55" s="82" t="s">
        <v>838</v>
      </c>
      <c r="M55" s="82" t="s">
        <v>223</v>
      </c>
      <c r="N55" s="82" t="s">
        <v>827</v>
      </c>
      <c r="O55" s="82" t="s">
        <v>839</v>
      </c>
      <c r="P55" s="14" t="s">
        <v>20</v>
      </c>
      <c r="U55" s="79" t="s">
        <v>840</v>
      </c>
      <c r="V55" s="79" t="s">
        <v>479</v>
      </c>
    </row>
    <row r="56" spans="2:22">
      <c r="B56" s="336">
        <v>46</v>
      </c>
      <c r="C56" s="237">
        <v>8</v>
      </c>
      <c r="D56" s="14">
        <v>4</v>
      </c>
      <c r="E56" s="82" t="s">
        <v>618</v>
      </c>
      <c r="F56" s="82" t="s">
        <v>8</v>
      </c>
      <c r="G56" s="82" t="s">
        <v>614</v>
      </c>
      <c r="H56" s="82" t="s">
        <v>264</v>
      </c>
      <c r="I56" s="14">
        <v>53</v>
      </c>
      <c r="J56" s="222">
        <f>-O23</f>
        <v>-5.3807870370370374E-2</v>
      </c>
      <c r="K56" s="222">
        <f>-O22</f>
        <v>-4.4351851851851858E-2</v>
      </c>
      <c r="L56" s="82" t="s">
        <v>841</v>
      </c>
      <c r="M56" s="82" t="s">
        <v>223</v>
      </c>
      <c r="N56" s="82" t="s">
        <v>827</v>
      </c>
      <c r="O56" s="82" t="s">
        <v>842</v>
      </c>
      <c r="P56" s="14" t="s">
        <v>31</v>
      </c>
      <c r="Q56" s="14">
        <v>1</v>
      </c>
      <c r="R56" s="14">
        <v>9</v>
      </c>
      <c r="S56" s="14">
        <v>1</v>
      </c>
      <c r="U56" s="79" t="s">
        <v>843</v>
      </c>
      <c r="V56" s="79" t="s">
        <v>287</v>
      </c>
    </row>
    <row r="57" spans="2:22">
      <c r="B57" s="336">
        <v>47</v>
      </c>
      <c r="C57" s="237">
        <v>8</v>
      </c>
      <c r="D57" s="14">
        <v>5</v>
      </c>
      <c r="E57" s="82" t="s">
        <v>613</v>
      </c>
      <c r="F57" s="82" t="s">
        <v>182</v>
      </c>
      <c r="G57" s="82" t="s">
        <v>511</v>
      </c>
      <c r="H57" s="82" t="s">
        <v>266</v>
      </c>
      <c r="I57" s="14">
        <v>55</v>
      </c>
      <c r="J57" s="222">
        <v>0</v>
      </c>
      <c r="K57" s="222">
        <v>0</v>
      </c>
      <c r="L57" s="82" t="s">
        <v>844</v>
      </c>
      <c r="M57" s="82" t="s">
        <v>223</v>
      </c>
      <c r="N57" s="82" t="s">
        <v>827</v>
      </c>
      <c r="O57" s="82" t="s">
        <v>722</v>
      </c>
      <c r="P57" s="14" t="s">
        <v>432</v>
      </c>
      <c r="U57" s="79" t="s">
        <v>845</v>
      </c>
      <c r="V57" s="79" t="s">
        <v>846</v>
      </c>
    </row>
    <row r="58" spans="2:22">
      <c r="B58" s="336">
        <v>48</v>
      </c>
      <c r="C58" s="237">
        <v>8</v>
      </c>
      <c r="D58" s="14">
        <v>6</v>
      </c>
      <c r="E58" s="82" t="s">
        <v>503</v>
      </c>
      <c r="F58" s="82" t="s">
        <v>7</v>
      </c>
      <c r="G58" s="82" t="s">
        <v>616</v>
      </c>
      <c r="H58" s="82" t="s">
        <v>676</v>
      </c>
      <c r="I58" s="14">
        <v>101</v>
      </c>
      <c r="J58" s="222" t="s">
        <v>677</v>
      </c>
      <c r="K58" s="222">
        <v>0.46</v>
      </c>
      <c r="L58" s="82" t="s">
        <v>847</v>
      </c>
      <c r="M58" s="82" t="s">
        <v>223</v>
      </c>
      <c r="N58" s="82" t="s">
        <v>827</v>
      </c>
      <c r="O58" s="82" t="s">
        <v>848</v>
      </c>
      <c r="P58" s="14" t="s">
        <v>849</v>
      </c>
      <c r="U58" s="79" t="s">
        <v>850</v>
      </c>
      <c r="V58" s="79" t="s">
        <v>851</v>
      </c>
    </row>
    <row r="59" spans="2:22">
      <c r="B59" s="336">
        <v>49</v>
      </c>
      <c r="C59" s="237">
        <v>9</v>
      </c>
      <c r="D59" s="14">
        <v>1</v>
      </c>
      <c r="E59" s="82" t="s">
        <v>616</v>
      </c>
      <c r="F59" s="82" t="s">
        <v>7</v>
      </c>
      <c r="G59" s="82" t="s">
        <v>622</v>
      </c>
      <c r="H59" s="82" t="s">
        <v>268</v>
      </c>
      <c r="I59" s="14">
        <v>50</v>
      </c>
      <c r="J59" s="222">
        <v>3.16</v>
      </c>
      <c r="K59" s="222">
        <v>0.97</v>
      </c>
      <c r="L59" s="82" t="s">
        <v>852</v>
      </c>
      <c r="M59" s="82" t="s">
        <v>223</v>
      </c>
      <c r="N59" s="82" t="s">
        <v>827</v>
      </c>
      <c r="O59" s="82" t="s">
        <v>853</v>
      </c>
      <c r="P59" s="14" t="s">
        <v>32</v>
      </c>
      <c r="Q59" s="14">
        <v>1</v>
      </c>
      <c r="R59" s="14">
        <v>6</v>
      </c>
      <c r="U59" s="79" t="s">
        <v>854</v>
      </c>
      <c r="V59" s="79" t="s">
        <v>283</v>
      </c>
    </row>
    <row r="60" spans="2:22">
      <c r="B60" s="336">
        <v>50</v>
      </c>
      <c r="C60" s="237">
        <v>9</v>
      </c>
      <c r="D60" s="14">
        <v>2</v>
      </c>
      <c r="E60" s="82" t="s">
        <v>511</v>
      </c>
      <c r="F60" s="82" t="s">
        <v>182</v>
      </c>
      <c r="G60" s="82" t="s">
        <v>503</v>
      </c>
      <c r="H60" s="82" t="s">
        <v>262</v>
      </c>
      <c r="I60" s="14">
        <v>22</v>
      </c>
      <c r="J60" s="222">
        <v>0</v>
      </c>
      <c r="K60" s="222">
        <v>0</v>
      </c>
      <c r="L60" s="82" t="s">
        <v>855</v>
      </c>
      <c r="M60" s="82" t="s">
        <v>223</v>
      </c>
      <c r="N60" s="82" t="s">
        <v>827</v>
      </c>
      <c r="O60" s="82" t="s">
        <v>856</v>
      </c>
      <c r="P60" s="14" t="s">
        <v>857</v>
      </c>
      <c r="U60" s="79" t="s">
        <v>858</v>
      </c>
      <c r="V60" s="79" t="s">
        <v>859</v>
      </c>
    </row>
    <row r="61" spans="2:22">
      <c r="B61" s="336">
        <v>51</v>
      </c>
      <c r="C61" s="237">
        <v>9</v>
      </c>
      <c r="D61" s="14">
        <v>3</v>
      </c>
      <c r="E61" s="82" t="s">
        <v>614</v>
      </c>
      <c r="F61" s="82" t="s">
        <v>182</v>
      </c>
      <c r="G61" s="82" t="s">
        <v>613</v>
      </c>
      <c r="H61" s="82" t="s">
        <v>262</v>
      </c>
      <c r="I61" s="14">
        <v>44</v>
      </c>
      <c r="J61" s="222">
        <v>0</v>
      </c>
      <c r="K61" s="222">
        <v>-0.82</v>
      </c>
      <c r="L61" s="82" t="s">
        <v>860</v>
      </c>
      <c r="M61" s="82" t="s">
        <v>223</v>
      </c>
      <c r="N61" s="82" t="s">
        <v>827</v>
      </c>
      <c r="O61" s="82" t="s">
        <v>861</v>
      </c>
      <c r="P61" s="14" t="s">
        <v>31</v>
      </c>
      <c r="U61" s="79" t="s">
        <v>862</v>
      </c>
      <c r="V61" s="79" t="s">
        <v>287</v>
      </c>
    </row>
    <row r="62" spans="2:22">
      <c r="B62" s="336">
        <v>52</v>
      </c>
      <c r="C62" s="237">
        <v>9</v>
      </c>
      <c r="D62" s="14">
        <v>4</v>
      </c>
      <c r="E62" s="82" t="s">
        <v>615</v>
      </c>
      <c r="F62" s="82" t="s">
        <v>182</v>
      </c>
      <c r="G62" s="82" t="s">
        <v>618</v>
      </c>
      <c r="H62" s="82" t="s">
        <v>268</v>
      </c>
      <c r="I62" s="14">
        <v>93</v>
      </c>
      <c r="J62" s="222">
        <v>0.13</v>
      </c>
      <c r="K62" s="222">
        <v>0.42</v>
      </c>
      <c r="L62" s="82" t="s">
        <v>863</v>
      </c>
      <c r="M62" s="82" t="s">
        <v>223</v>
      </c>
      <c r="N62" s="82" t="s">
        <v>827</v>
      </c>
      <c r="O62" s="82" t="s">
        <v>864</v>
      </c>
      <c r="P62" s="14" t="s">
        <v>772</v>
      </c>
      <c r="Q62" s="14">
        <v>1</v>
      </c>
      <c r="R62" s="14">
        <v>6</v>
      </c>
      <c r="U62" s="79" t="s">
        <v>865</v>
      </c>
      <c r="V62" s="79" t="s">
        <v>866</v>
      </c>
    </row>
    <row r="63" spans="2:22">
      <c r="B63" s="336">
        <v>53</v>
      </c>
      <c r="C63" s="237">
        <v>9</v>
      </c>
      <c r="D63" s="14">
        <v>5</v>
      </c>
      <c r="E63" s="82" t="s">
        <v>623</v>
      </c>
      <c r="F63" s="82" t="s">
        <v>8</v>
      </c>
      <c r="G63" s="82" t="s">
        <v>621</v>
      </c>
      <c r="H63" s="82" t="s">
        <v>741</v>
      </c>
      <c r="I63" s="14">
        <v>29</v>
      </c>
      <c r="J63" s="222" t="e">
        <f>-#REF!</f>
        <v>#REF!</v>
      </c>
      <c r="K63" s="222">
        <v>-327.66000000000003</v>
      </c>
      <c r="L63" s="82" t="s">
        <v>867</v>
      </c>
      <c r="M63" s="82" t="s">
        <v>223</v>
      </c>
      <c r="N63" s="82" t="s">
        <v>827</v>
      </c>
      <c r="O63" s="82" t="s">
        <v>868</v>
      </c>
      <c r="P63" s="14" t="s">
        <v>30</v>
      </c>
      <c r="U63" s="79" t="s">
        <v>869</v>
      </c>
      <c r="V63" s="79" t="s">
        <v>285</v>
      </c>
    </row>
    <row r="64" spans="2:22">
      <c r="B64" s="336">
        <v>54</v>
      </c>
      <c r="C64" s="237">
        <v>9</v>
      </c>
      <c r="D64" s="14">
        <v>6</v>
      </c>
      <c r="E64" s="82" t="s">
        <v>505</v>
      </c>
      <c r="F64" s="82" t="s">
        <v>182</v>
      </c>
      <c r="G64" s="82" t="s">
        <v>617</v>
      </c>
      <c r="H64" s="82" t="s">
        <v>262</v>
      </c>
      <c r="I64" s="14">
        <v>35</v>
      </c>
      <c r="J64" s="222">
        <v>0</v>
      </c>
      <c r="K64" s="222">
        <v>0</v>
      </c>
      <c r="L64" s="82" t="s">
        <v>870</v>
      </c>
      <c r="M64" s="82" t="s">
        <v>223</v>
      </c>
      <c r="N64" s="82" t="s">
        <v>827</v>
      </c>
      <c r="O64" s="82" t="s">
        <v>871</v>
      </c>
      <c r="P64" s="14" t="s">
        <v>341</v>
      </c>
      <c r="U64" s="79" t="s">
        <v>872</v>
      </c>
      <c r="V64" s="79" t="s">
        <v>873</v>
      </c>
    </row>
    <row r="65" spans="2:22">
      <c r="B65" s="336">
        <v>55</v>
      </c>
      <c r="C65" s="237">
        <v>10</v>
      </c>
      <c r="D65" s="14">
        <v>1</v>
      </c>
      <c r="E65" s="82" t="s">
        <v>622</v>
      </c>
      <c r="F65" s="82" t="s">
        <v>8</v>
      </c>
      <c r="G65" s="82" t="s">
        <v>617</v>
      </c>
      <c r="H65" s="82" t="s">
        <v>264</v>
      </c>
      <c r="I65" s="14">
        <v>62</v>
      </c>
      <c r="J65" s="222">
        <v>-13.89</v>
      </c>
      <c r="K65" s="222">
        <v>-97.88</v>
      </c>
      <c r="L65" s="82" t="s">
        <v>874</v>
      </c>
      <c r="M65" s="82" t="s">
        <v>223</v>
      </c>
      <c r="N65" s="82" t="s">
        <v>827</v>
      </c>
      <c r="O65" s="82" t="s">
        <v>875</v>
      </c>
      <c r="P65" s="14" t="s">
        <v>14</v>
      </c>
      <c r="Q65" s="14">
        <v>1</v>
      </c>
      <c r="R65" s="14">
        <v>8</v>
      </c>
      <c r="S65" s="14">
        <v>1</v>
      </c>
      <c r="U65" s="79" t="s">
        <v>876</v>
      </c>
      <c r="V65" s="79" t="s">
        <v>263</v>
      </c>
    </row>
    <row r="66" spans="2:22">
      <c r="B66" s="336">
        <v>56</v>
      </c>
      <c r="C66" s="237">
        <v>10</v>
      </c>
      <c r="D66" s="14">
        <v>2</v>
      </c>
      <c r="E66" s="82" t="s">
        <v>621</v>
      </c>
      <c r="F66" s="82" t="s">
        <v>7</v>
      </c>
      <c r="G66" s="82" t="s">
        <v>505</v>
      </c>
      <c r="H66" s="82" t="s">
        <v>264</v>
      </c>
      <c r="I66" s="14">
        <v>42</v>
      </c>
      <c r="J66" s="222">
        <v>17.96</v>
      </c>
      <c r="K66" s="222">
        <v>17</v>
      </c>
      <c r="L66" s="82" t="s">
        <v>877</v>
      </c>
      <c r="M66" s="82" t="s">
        <v>223</v>
      </c>
      <c r="N66" s="82" t="s">
        <v>827</v>
      </c>
      <c r="O66" s="82" t="s">
        <v>878</v>
      </c>
      <c r="P66" s="14" t="s">
        <v>879</v>
      </c>
      <c r="U66" s="79" t="s">
        <v>880</v>
      </c>
      <c r="V66" s="79" t="s">
        <v>481</v>
      </c>
    </row>
    <row r="67" spans="2:22">
      <c r="B67" s="336">
        <v>57</v>
      </c>
      <c r="C67" s="237">
        <v>10</v>
      </c>
      <c r="D67" s="14">
        <v>3</v>
      </c>
      <c r="E67" s="82" t="s">
        <v>618</v>
      </c>
      <c r="F67" s="82" t="s">
        <v>7</v>
      </c>
      <c r="G67" s="82" t="s">
        <v>623</v>
      </c>
      <c r="H67" s="82" t="s">
        <v>676</v>
      </c>
      <c r="I67" s="14">
        <v>30</v>
      </c>
      <c r="J67" s="222" t="s">
        <v>677</v>
      </c>
      <c r="K67" s="222" t="s">
        <v>678</v>
      </c>
      <c r="L67" s="82" t="s">
        <v>881</v>
      </c>
      <c r="M67" s="82" t="s">
        <v>223</v>
      </c>
      <c r="N67" s="82" t="s">
        <v>827</v>
      </c>
      <c r="O67" s="82" t="s">
        <v>882</v>
      </c>
      <c r="P67" s="14" t="s">
        <v>489</v>
      </c>
      <c r="U67" s="79" t="s">
        <v>883</v>
      </c>
      <c r="V67" s="79" t="s">
        <v>352</v>
      </c>
    </row>
    <row r="68" spans="2:22">
      <c r="B68" s="336">
        <v>58</v>
      </c>
      <c r="C68" s="237">
        <v>10</v>
      </c>
      <c r="D68" s="14">
        <v>4</v>
      </c>
      <c r="E68" s="82" t="s">
        <v>613</v>
      </c>
      <c r="F68" s="82" t="s">
        <v>7</v>
      </c>
      <c r="G68" s="82" t="s">
        <v>615</v>
      </c>
      <c r="H68" s="82" t="s">
        <v>264</v>
      </c>
      <c r="I68" s="14">
        <v>48</v>
      </c>
      <c r="J68" s="222">
        <v>164.6</v>
      </c>
      <c r="K68" s="222">
        <v>14.79</v>
      </c>
      <c r="L68" s="82" t="s">
        <v>884</v>
      </c>
      <c r="M68" s="82" t="s">
        <v>223</v>
      </c>
      <c r="N68" s="82" t="s">
        <v>827</v>
      </c>
      <c r="O68" s="82" t="s">
        <v>885</v>
      </c>
      <c r="P68" s="14" t="s">
        <v>886</v>
      </c>
      <c r="Q68" s="14">
        <v>1</v>
      </c>
      <c r="R68" s="14">
        <v>8</v>
      </c>
      <c r="S68" s="14">
        <v>1</v>
      </c>
      <c r="U68" s="79" t="s">
        <v>887</v>
      </c>
      <c r="V68" s="79" t="s">
        <v>888</v>
      </c>
    </row>
    <row r="69" spans="2:22">
      <c r="B69" s="336">
        <v>59</v>
      </c>
      <c r="C69" s="237">
        <v>10</v>
      </c>
      <c r="D69" s="14">
        <v>5</v>
      </c>
      <c r="E69" s="82" t="s">
        <v>503</v>
      </c>
      <c r="F69" s="82" t="s">
        <v>7</v>
      </c>
      <c r="G69" s="82" t="s">
        <v>614</v>
      </c>
      <c r="H69" s="82" t="s">
        <v>264</v>
      </c>
      <c r="I69" s="14">
        <v>70</v>
      </c>
      <c r="J69" s="222">
        <v>21.47</v>
      </c>
      <c r="K69" s="222">
        <v>30.91</v>
      </c>
      <c r="L69" s="82" t="s">
        <v>889</v>
      </c>
      <c r="M69" s="82" t="s">
        <v>223</v>
      </c>
      <c r="N69" s="82" t="s">
        <v>827</v>
      </c>
      <c r="O69" s="82" t="s">
        <v>890</v>
      </c>
      <c r="P69" s="14" t="s">
        <v>797</v>
      </c>
      <c r="U69" s="79" t="s">
        <v>891</v>
      </c>
      <c r="V69" s="79" t="s">
        <v>892</v>
      </c>
    </row>
    <row r="70" spans="2:22">
      <c r="B70" s="336">
        <v>60</v>
      </c>
      <c r="C70" s="237">
        <v>10</v>
      </c>
      <c r="D70" s="14">
        <v>6</v>
      </c>
      <c r="E70" s="82" t="s">
        <v>616</v>
      </c>
      <c r="F70" s="82" t="s">
        <v>7</v>
      </c>
      <c r="G70" s="82" t="s">
        <v>511</v>
      </c>
      <c r="H70" s="82" t="s">
        <v>264</v>
      </c>
      <c r="I70" s="14">
        <v>75</v>
      </c>
      <c r="J70" s="222">
        <v>327.52</v>
      </c>
      <c r="K70" s="222" t="s">
        <v>893</v>
      </c>
      <c r="L70" s="82" t="s">
        <v>894</v>
      </c>
      <c r="M70" s="82" t="s">
        <v>223</v>
      </c>
      <c r="N70" s="82" t="s">
        <v>827</v>
      </c>
      <c r="O70" s="82" t="s">
        <v>895</v>
      </c>
      <c r="P70" s="14" t="s">
        <v>753</v>
      </c>
      <c r="U70" s="79" t="s">
        <v>896</v>
      </c>
      <c r="V70" s="79" t="s">
        <v>897</v>
      </c>
    </row>
    <row r="71" spans="2:22">
      <c r="B71" s="336">
        <v>61</v>
      </c>
      <c r="C71" s="237">
        <v>11</v>
      </c>
      <c r="D71" s="14">
        <v>1</v>
      </c>
      <c r="E71" s="82" t="s">
        <v>511</v>
      </c>
      <c r="F71" s="82" t="s">
        <v>182</v>
      </c>
      <c r="G71" s="82" t="s">
        <v>622</v>
      </c>
      <c r="H71" s="82" t="s">
        <v>262</v>
      </c>
      <c r="I71" s="14">
        <v>34</v>
      </c>
      <c r="J71" s="222">
        <v>0</v>
      </c>
      <c r="K71" s="222">
        <v>0</v>
      </c>
      <c r="L71" s="82" t="s">
        <v>898</v>
      </c>
      <c r="M71" s="82" t="s">
        <v>223</v>
      </c>
      <c r="N71" s="82" t="s">
        <v>827</v>
      </c>
      <c r="O71" s="82" t="s">
        <v>899</v>
      </c>
      <c r="P71" s="14" t="s">
        <v>772</v>
      </c>
      <c r="U71" s="79" t="s">
        <v>900</v>
      </c>
      <c r="V71" s="79" t="s">
        <v>271</v>
      </c>
    </row>
    <row r="72" spans="2:22">
      <c r="B72" s="336">
        <v>62</v>
      </c>
      <c r="C72" s="237">
        <v>11</v>
      </c>
      <c r="D72" s="14">
        <v>2</v>
      </c>
      <c r="E72" s="82" t="s">
        <v>614</v>
      </c>
      <c r="F72" s="82" t="s">
        <v>182</v>
      </c>
      <c r="G72" s="82" t="s">
        <v>616</v>
      </c>
      <c r="H72" s="82" t="s">
        <v>262</v>
      </c>
      <c r="I72" s="14">
        <v>57</v>
      </c>
      <c r="J72" s="222">
        <v>0</v>
      </c>
      <c r="K72" s="222">
        <v>0</v>
      </c>
      <c r="L72" s="82" t="s">
        <v>901</v>
      </c>
      <c r="M72" s="82" t="s">
        <v>223</v>
      </c>
      <c r="N72" s="82" t="s">
        <v>827</v>
      </c>
      <c r="O72" s="82" t="s">
        <v>902</v>
      </c>
      <c r="P72" s="14" t="s">
        <v>22</v>
      </c>
      <c r="U72" s="79" t="s">
        <v>903</v>
      </c>
      <c r="V72" s="79" t="s">
        <v>289</v>
      </c>
    </row>
    <row r="73" spans="2:22">
      <c r="B73" s="336">
        <v>63</v>
      </c>
      <c r="C73" s="237">
        <v>11</v>
      </c>
      <c r="D73" s="14">
        <v>3</v>
      </c>
      <c r="E73" s="82" t="s">
        <v>615</v>
      </c>
      <c r="F73" s="82" t="s">
        <v>182</v>
      </c>
      <c r="G73" s="82" t="s">
        <v>503</v>
      </c>
      <c r="H73" s="82" t="s">
        <v>266</v>
      </c>
      <c r="I73" s="14">
        <v>93</v>
      </c>
      <c r="J73" s="222">
        <v>0</v>
      </c>
      <c r="K73" s="222">
        <v>0</v>
      </c>
      <c r="L73" s="82" t="s">
        <v>904</v>
      </c>
      <c r="M73" s="82" t="s">
        <v>223</v>
      </c>
      <c r="N73" s="82" t="s">
        <v>905</v>
      </c>
      <c r="O73" s="82" t="s">
        <v>906</v>
      </c>
      <c r="P73" s="14" t="s">
        <v>315</v>
      </c>
      <c r="U73" s="79" t="s">
        <v>907</v>
      </c>
      <c r="V73" s="79" t="s">
        <v>908</v>
      </c>
    </row>
    <row r="74" spans="2:22">
      <c r="B74" s="336">
        <v>64</v>
      </c>
      <c r="C74" s="237">
        <v>11</v>
      </c>
      <c r="D74" s="14">
        <v>4</v>
      </c>
      <c r="E74" s="82" t="s">
        <v>623</v>
      </c>
      <c r="F74" s="82" t="s">
        <v>8</v>
      </c>
      <c r="G74" s="82" t="s">
        <v>613</v>
      </c>
      <c r="H74" s="82" t="s">
        <v>741</v>
      </c>
      <c r="I74" s="14">
        <v>38</v>
      </c>
      <c r="J74" s="222">
        <v>0</v>
      </c>
      <c r="K74" s="222">
        <v>0.34</v>
      </c>
      <c r="L74" s="82" t="s">
        <v>909</v>
      </c>
      <c r="M74" s="82" t="s">
        <v>223</v>
      </c>
      <c r="N74" s="82" t="s">
        <v>905</v>
      </c>
      <c r="O74" s="82" t="s">
        <v>910</v>
      </c>
      <c r="P74" s="14" t="s">
        <v>491</v>
      </c>
      <c r="U74" s="79" t="s">
        <v>911</v>
      </c>
      <c r="V74" s="79" t="s">
        <v>352</v>
      </c>
    </row>
    <row r="75" spans="2:22">
      <c r="B75" s="336">
        <v>65</v>
      </c>
      <c r="C75" s="237">
        <v>11</v>
      </c>
      <c r="D75" s="14">
        <v>5</v>
      </c>
      <c r="E75" s="82" t="s">
        <v>505</v>
      </c>
      <c r="F75" s="82" t="s">
        <v>7</v>
      </c>
      <c r="G75" s="82" t="s">
        <v>618</v>
      </c>
      <c r="H75" s="82" t="s">
        <v>264</v>
      </c>
      <c r="I75" s="14">
        <v>98</v>
      </c>
      <c r="J75" s="222" t="s">
        <v>893</v>
      </c>
      <c r="K75" s="222" t="s">
        <v>265</v>
      </c>
      <c r="L75" s="82" t="s">
        <v>493</v>
      </c>
      <c r="M75" s="82" t="s">
        <v>223</v>
      </c>
      <c r="N75" s="82" t="s">
        <v>905</v>
      </c>
      <c r="O75" s="82" t="s">
        <v>912</v>
      </c>
      <c r="P75" s="14" t="s">
        <v>17</v>
      </c>
      <c r="Q75" s="14">
        <v>1</v>
      </c>
      <c r="R75" s="14">
        <v>14</v>
      </c>
      <c r="S75" s="14">
        <v>1</v>
      </c>
      <c r="U75" s="79" t="s">
        <v>913</v>
      </c>
      <c r="V75" s="79" t="s">
        <v>278</v>
      </c>
    </row>
    <row r="76" spans="2:22">
      <c r="B76" s="336">
        <v>66</v>
      </c>
      <c r="C76" s="237">
        <v>11</v>
      </c>
      <c r="D76" s="14">
        <v>6</v>
      </c>
      <c r="E76" s="82" t="s">
        <v>617</v>
      </c>
      <c r="F76" s="82" t="s">
        <v>7</v>
      </c>
      <c r="G76" s="82" t="s">
        <v>621</v>
      </c>
      <c r="H76" s="82" t="s">
        <v>264</v>
      </c>
      <c r="I76" s="14">
        <v>31</v>
      </c>
      <c r="J76" s="222">
        <v>19.510000000000002</v>
      </c>
      <c r="K76" s="222">
        <v>20.100000000000001</v>
      </c>
      <c r="L76" s="82" t="s">
        <v>914</v>
      </c>
      <c r="M76" s="82" t="s">
        <v>223</v>
      </c>
      <c r="N76" s="82" t="s">
        <v>905</v>
      </c>
      <c r="O76" s="82" t="s">
        <v>915</v>
      </c>
      <c r="P76" s="14" t="s">
        <v>916</v>
      </c>
      <c r="U76" s="79" t="s">
        <v>917</v>
      </c>
      <c r="V76" s="79" t="s">
        <v>918</v>
      </c>
    </row>
    <row r="77" spans="2:22">
      <c r="B77" s="336">
        <v>67</v>
      </c>
      <c r="C77" s="237">
        <v>12</v>
      </c>
      <c r="D77" s="14">
        <v>1</v>
      </c>
      <c r="E77" s="82" t="s">
        <v>622</v>
      </c>
      <c r="F77" s="82" t="s">
        <v>182</v>
      </c>
      <c r="G77" s="82" t="s">
        <v>621</v>
      </c>
      <c r="H77" s="82" t="s">
        <v>266</v>
      </c>
      <c r="I77" s="14">
        <v>83</v>
      </c>
      <c r="J77" s="222">
        <v>0</v>
      </c>
      <c r="K77" s="222">
        <v>0</v>
      </c>
      <c r="L77" s="82" t="s">
        <v>919</v>
      </c>
      <c r="M77" s="82" t="s">
        <v>223</v>
      </c>
      <c r="N77" s="82" t="s">
        <v>905</v>
      </c>
      <c r="O77" s="82" t="s">
        <v>920</v>
      </c>
      <c r="P77" s="14" t="s">
        <v>666</v>
      </c>
      <c r="Q77" s="14">
        <v>1</v>
      </c>
      <c r="R77" s="14">
        <v>8</v>
      </c>
      <c r="S77" s="14">
        <v>1</v>
      </c>
      <c r="U77" s="79" t="s">
        <v>921</v>
      </c>
      <c r="V77" s="79" t="s">
        <v>668</v>
      </c>
    </row>
    <row r="78" spans="2:22">
      <c r="B78" s="336">
        <v>68</v>
      </c>
      <c r="C78" s="237">
        <v>12</v>
      </c>
      <c r="D78" s="14">
        <v>2</v>
      </c>
      <c r="E78" s="82" t="s">
        <v>617</v>
      </c>
      <c r="F78" s="82" t="s">
        <v>182</v>
      </c>
      <c r="G78" s="82" t="s">
        <v>618</v>
      </c>
      <c r="H78" s="82" t="s">
        <v>262</v>
      </c>
      <c r="I78" s="14">
        <v>64</v>
      </c>
      <c r="J78" s="222">
        <v>0</v>
      </c>
      <c r="K78" s="222">
        <v>0.1</v>
      </c>
      <c r="L78" s="82" t="s">
        <v>922</v>
      </c>
      <c r="M78" s="82" t="s">
        <v>223</v>
      </c>
      <c r="N78" s="82" t="s">
        <v>905</v>
      </c>
      <c r="O78" s="82" t="s">
        <v>923</v>
      </c>
      <c r="P78" s="14" t="s">
        <v>351</v>
      </c>
      <c r="U78" s="79" t="s">
        <v>924</v>
      </c>
      <c r="V78" s="79" t="s">
        <v>412</v>
      </c>
    </row>
    <row r="79" spans="2:22">
      <c r="B79" s="336">
        <v>69</v>
      </c>
      <c r="C79" s="237">
        <v>12</v>
      </c>
      <c r="D79" s="14">
        <v>3</v>
      </c>
      <c r="E79" s="82" t="s">
        <v>505</v>
      </c>
      <c r="F79" s="82" t="s">
        <v>8</v>
      </c>
      <c r="G79" s="82" t="s">
        <v>613</v>
      </c>
      <c r="H79" s="82" t="s">
        <v>268</v>
      </c>
      <c r="I79" s="14">
        <v>65</v>
      </c>
      <c r="J79" s="224" t="s">
        <v>2187</v>
      </c>
      <c r="K79" s="222">
        <v>-0.9</v>
      </c>
      <c r="L79" s="82" t="s">
        <v>925</v>
      </c>
      <c r="M79" s="82" t="s">
        <v>223</v>
      </c>
      <c r="N79" s="82" t="s">
        <v>905</v>
      </c>
      <c r="O79" s="82" t="s">
        <v>926</v>
      </c>
      <c r="P79" s="14" t="s">
        <v>19</v>
      </c>
      <c r="Q79" s="14">
        <v>1</v>
      </c>
      <c r="R79" s="14">
        <v>6</v>
      </c>
      <c r="U79" s="79" t="s">
        <v>927</v>
      </c>
      <c r="V79" s="79" t="s">
        <v>275</v>
      </c>
    </row>
    <row r="80" spans="2:22">
      <c r="B80" s="336">
        <v>70</v>
      </c>
      <c r="C80" s="237">
        <v>12</v>
      </c>
      <c r="D80" s="14">
        <v>4</v>
      </c>
      <c r="E80" s="82" t="s">
        <v>623</v>
      </c>
      <c r="F80" s="82" t="s">
        <v>8</v>
      </c>
      <c r="G80" s="82" t="s">
        <v>503</v>
      </c>
      <c r="H80" s="82" t="s">
        <v>264</v>
      </c>
      <c r="I80" s="14">
        <v>37</v>
      </c>
      <c r="J80" s="222">
        <v>-14.48</v>
      </c>
      <c r="K80" s="222">
        <v>-81.94</v>
      </c>
      <c r="L80" s="82" t="s">
        <v>928</v>
      </c>
      <c r="M80" s="82" t="s">
        <v>223</v>
      </c>
      <c r="N80" s="82" t="s">
        <v>905</v>
      </c>
      <c r="O80" s="82" t="s">
        <v>929</v>
      </c>
      <c r="P80" s="14" t="s">
        <v>344</v>
      </c>
      <c r="U80" s="79" t="s">
        <v>930</v>
      </c>
      <c r="V80" s="79" t="s">
        <v>345</v>
      </c>
    </row>
    <row r="81" spans="2:22">
      <c r="B81" s="336">
        <v>71</v>
      </c>
      <c r="C81" s="237">
        <v>12</v>
      </c>
      <c r="D81" s="14">
        <v>5</v>
      </c>
      <c r="E81" s="82" t="s">
        <v>615</v>
      </c>
      <c r="F81" s="82" t="s">
        <v>7</v>
      </c>
      <c r="G81" s="82" t="s">
        <v>616</v>
      </c>
      <c r="H81" s="82" t="s">
        <v>264</v>
      </c>
      <c r="I81" s="14">
        <v>52</v>
      </c>
      <c r="J81" s="222">
        <v>327.33999999999997</v>
      </c>
      <c r="K81" s="222">
        <v>327.43</v>
      </c>
      <c r="L81" s="82" t="s">
        <v>931</v>
      </c>
      <c r="M81" s="82" t="s">
        <v>223</v>
      </c>
      <c r="N81" s="82" t="s">
        <v>905</v>
      </c>
      <c r="O81" s="82" t="s">
        <v>932</v>
      </c>
      <c r="P81" s="14" t="s">
        <v>20</v>
      </c>
      <c r="U81" s="79" t="s">
        <v>933</v>
      </c>
      <c r="V81" s="79" t="s">
        <v>686</v>
      </c>
    </row>
    <row r="82" spans="2:22">
      <c r="B82" s="336">
        <v>72</v>
      </c>
      <c r="C82" s="237">
        <v>12</v>
      </c>
      <c r="D82" s="14">
        <v>6</v>
      </c>
      <c r="E82" s="82" t="s">
        <v>614</v>
      </c>
      <c r="F82" s="82" t="s">
        <v>7</v>
      </c>
      <c r="G82" s="82" t="s">
        <v>511</v>
      </c>
      <c r="H82" s="82" t="s">
        <v>264</v>
      </c>
      <c r="I82" s="14">
        <v>47</v>
      </c>
      <c r="J82" s="222" t="s">
        <v>934</v>
      </c>
      <c r="K82" s="222">
        <v>21.98</v>
      </c>
      <c r="L82" s="82" t="s">
        <v>935</v>
      </c>
      <c r="M82" s="82" t="s">
        <v>223</v>
      </c>
      <c r="N82" s="82" t="s">
        <v>905</v>
      </c>
      <c r="O82" s="82" t="s">
        <v>936</v>
      </c>
      <c r="P82" s="14" t="s">
        <v>20</v>
      </c>
      <c r="Q82" s="14">
        <v>1</v>
      </c>
      <c r="R82" s="14">
        <v>9</v>
      </c>
      <c r="S82" s="14">
        <v>1</v>
      </c>
      <c r="U82" s="79" t="s">
        <v>937</v>
      </c>
      <c r="V82" s="79" t="s">
        <v>690</v>
      </c>
    </row>
    <row r="83" spans="2:22">
      <c r="B83" s="336">
        <v>73</v>
      </c>
      <c r="C83" s="237">
        <v>13</v>
      </c>
      <c r="D83" s="14">
        <v>1</v>
      </c>
      <c r="E83" s="82" t="s">
        <v>614</v>
      </c>
      <c r="F83" s="82" t="s">
        <v>7</v>
      </c>
      <c r="G83" s="82" t="s">
        <v>622</v>
      </c>
      <c r="H83" s="82" t="s">
        <v>264</v>
      </c>
      <c r="I83" s="14">
        <v>53</v>
      </c>
      <c r="J83" s="222" t="s">
        <v>780</v>
      </c>
      <c r="K83" s="222" t="s">
        <v>938</v>
      </c>
      <c r="L83" s="82" t="s">
        <v>939</v>
      </c>
      <c r="M83" s="82" t="s">
        <v>223</v>
      </c>
      <c r="N83" s="82" t="s">
        <v>905</v>
      </c>
      <c r="O83" s="82" t="s">
        <v>940</v>
      </c>
      <c r="P83" s="14" t="s">
        <v>693</v>
      </c>
      <c r="U83" s="79" t="s">
        <v>941</v>
      </c>
      <c r="V83" s="79" t="s">
        <v>695</v>
      </c>
    </row>
    <row r="84" spans="2:22">
      <c r="B84" s="336">
        <v>74</v>
      </c>
      <c r="C84" s="237">
        <v>13</v>
      </c>
      <c r="D84" s="14">
        <v>2</v>
      </c>
      <c r="E84" s="82" t="s">
        <v>511</v>
      </c>
      <c r="F84" s="82" t="s">
        <v>8</v>
      </c>
      <c r="G84" s="82" t="s">
        <v>615</v>
      </c>
      <c r="H84" s="82" t="s">
        <v>268</v>
      </c>
      <c r="I84" s="14">
        <v>65</v>
      </c>
      <c r="J84" s="222">
        <v>-9.65</v>
      </c>
      <c r="K84" s="222">
        <v>-326.66000000000003</v>
      </c>
      <c r="L84" s="82" t="s">
        <v>942</v>
      </c>
      <c r="M84" s="82" t="s">
        <v>223</v>
      </c>
      <c r="N84" s="82" t="s">
        <v>905</v>
      </c>
      <c r="O84" s="82" t="s">
        <v>943</v>
      </c>
      <c r="P84" s="14" t="s">
        <v>20</v>
      </c>
      <c r="Q84" s="14">
        <v>1</v>
      </c>
      <c r="R84" s="14">
        <v>6</v>
      </c>
      <c r="U84" s="79" t="s">
        <v>944</v>
      </c>
      <c r="V84" s="79" t="s">
        <v>288</v>
      </c>
    </row>
    <row r="85" spans="2:22">
      <c r="B85" s="336">
        <v>75</v>
      </c>
      <c r="C85" s="237">
        <v>13</v>
      </c>
      <c r="D85" s="14">
        <v>3</v>
      </c>
      <c r="E85" s="82" t="s">
        <v>616</v>
      </c>
      <c r="F85" s="82" t="s">
        <v>7</v>
      </c>
      <c r="G85" s="82" t="s">
        <v>623</v>
      </c>
      <c r="H85" s="82" t="s">
        <v>676</v>
      </c>
      <c r="I85" s="14">
        <v>46</v>
      </c>
      <c r="J85" s="222">
        <v>327.66000000000003</v>
      </c>
      <c r="K85" s="222">
        <v>0</v>
      </c>
      <c r="L85" s="82" t="s">
        <v>945</v>
      </c>
      <c r="M85" s="82" t="s">
        <v>223</v>
      </c>
      <c r="N85" s="82" t="s">
        <v>905</v>
      </c>
      <c r="O85" s="82" t="s">
        <v>946</v>
      </c>
      <c r="P85" s="14" t="s">
        <v>701</v>
      </c>
      <c r="U85" s="79" t="s">
        <v>947</v>
      </c>
      <c r="V85" s="79" t="s">
        <v>703</v>
      </c>
    </row>
    <row r="86" spans="2:22">
      <c r="B86" s="336">
        <v>76</v>
      </c>
      <c r="C86" s="237">
        <v>13</v>
      </c>
      <c r="D86" s="14">
        <v>4</v>
      </c>
      <c r="E86" s="82" t="s">
        <v>503</v>
      </c>
      <c r="F86" s="82" t="s">
        <v>7</v>
      </c>
      <c r="G86" s="82" t="s">
        <v>505</v>
      </c>
      <c r="H86" s="82" t="s">
        <v>264</v>
      </c>
      <c r="I86" s="14">
        <v>57</v>
      </c>
      <c r="J86" s="222">
        <v>27.45</v>
      </c>
      <c r="K86" s="222">
        <v>24.48</v>
      </c>
      <c r="L86" s="82" t="s">
        <v>948</v>
      </c>
      <c r="M86" s="82" t="s">
        <v>223</v>
      </c>
      <c r="N86" s="82" t="s">
        <v>905</v>
      </c>
      <c r="O86" s="82" t="s">
        <v>949</v>
      </c>
      <c r="P86" s="14" t="s">
        <v>19</v>
      </c>
      <c r="Q86" s="14">
        <v>1</v>
      </c>
      <c r="R86" s="14">
        <v>12</v>
      </c>
      <c r="S86" s="14">
        <v>1</v>
      </c>
      <c r="U86" s="79" t="s">
        <v>950</v>
      </c>
      <c r="V86" s="79" t="s">
        <v>707</v>
      </c>
    </row>
    <row r="87" spans="2:22">
      <c r="B87" s="336">
        <v>77</v>
      </c>
      <c r="C87" s="237">
        <v>13</v>
      </c>
      <c r="D87" s="14">
        <v>5</v>
      </c>
      <c r="E87" s="82" t="s">
        <v>613</v>
      </c>
      <c r="F87" s="82" t="s">
        <v>7</v>
      </c>
      <c r="G87" s="82" t="s">
        <v>617</v>
      </c>
      <c r="H87" s="82" t="s">
        <v>264</v>
      </c>
      <c r="I87" s="14">
        <v>43</v>
      </c>
      <c r="J87" s="222">
        <v>13.05</v>
      </c>
      <c r="K87" s="222" t="s">
        <v>816</v>
      </c>
      <c r="L87" s="82" t="s">
        <v>951</v>
      </c>
      <c r="M87" s="82" t="s">
        <v>223</v>
      </c>
      <c r="N87" s="82" t="s">
        <v>905</v>
      </c>
      <c r="O87" s="82" t="s">
        <v>952</v>
      </c>
      <c r="P87" s="14" t="s">
        <v>19</v>
      </c>
      <c r="U87" s="79" t="s">
        <v>953</v>
      </c>
      <c r="V87" s="79" t="s">
        <v>711</v>
      </c>
    </row>
    <row r="88" spans="2:22">
      <c r="B88" s="336">
        <v>78</v>
      </c>
      <c r="C88" s="237">
        <v>13</v>
      </c>
      <c r="D88" s="14">
        <v>6</v>
      </c>
      <c r="E88" s="82" t="s">
        <v>618</v>
      </c>
      <c r="F88" s="82" t="s">
        <v>182</v>
      </c>
      <c r="G88" s="82" t="s">
        <v>621</v>
      </c>
      <c r="H88" s="82" t="s">
        <v>262</v>
      </c>
      <c r="I88" s="14">
        <v>92</v>
      </c>
      <c r="J88" s="222">
        <v>-0.1</v>
      </c>
      <c r="K88" s="222">
        <v>0</v>
      </c>
      <c r="L88" s="82" t="s">
        <v>954</v>
      </c>
      <c r="M88" s="82" t="s">
        <v>223</v>
      </c>
      <c r="N88" s="82" t="s">
        <v>905</v>
      </c>
      <c r="O88" s="82" t="s">
        <v>955</v>
      </c>
      <c r="P88" s="14" t="s">
        <v>19</v>
      </c>
      <c r="Q88" s="14">
        <v>1</v>
      </c>
      <c r="R88" s="14">
        <v>8</v>
      </c>
      <c r="S88" s="14">
        <v>1</v>
      </c>
      <c r="U88" s="79" t="s">
        <v>956</v>
      </c>
      <c r="V88" s="79" t="s">
        <v>715</v>
      </c>
    </row>
    <row r="89" spans="2:22">
      <c r="B89" s="336">
        <v>79</v>
      </c>
      <c r="C89" s="237">
        <v>14</v>
      </c>
      <c r="D89" s="14">
        <v>1</v>
      </c>
      <c r="E89" s="82" t="s">
        <v>622</v>
      </c>
      <c r="F89" s="82" t="s">
        <v>7</v>
      </c>
      <c r="G89" s="82" t="s">
        <v>618</v>
      </c>
      <c r="H89" s="82" t="s">
        <v>264</v>
      </c>
      <c r="I89" s="14">
        <v>47</v>
      </c>
      <c r="J89" s="222">
        <v>14.44</v>
      </c>
      <c r="K89" s="222" t="s">
        <v>957</v>
      </c>
      <c r="L89" s="82" t="s">
        <v>958</v>
      </c>
      <c r="M89" s="82" t="s">
        <v>223</v>
      </c>
      <c r="N89" s="82" t="s">
        <v>905</v>
      </c>
      <c r="O89" s="82" t="s">
        <v>959</v>
      </c>
      <c r="P89" s="14" t="s">
        <v>718</v>
      </c>
      <c r="U89" s="79" t="s">
        <v>960</v>
      </c>
      <c r="V89" s="79" t="s">
        <v>859</v>
      </c>
    </row>
    <row r="90" spans="2:22">
      <c r="B90" s="336">
        <v>80</v>
      </c>
      <c r="C90" s="237">
        <v>14</v>
      </c>
      <c r="D90" s="14">
        <v>2</v>
      </c>
      <c r="E90" s="82" t="s">
        <v>621</v>
      </c>
      <c r="F90" s="82" t="s">
        <v>182</v>
      </c>
      <c r="G90" s="82" t="s">
        <v>613</v>
      </c>
      <c r="H90" s="82" t="s">
        <v>268</v>
      </c>
      <c r="I90" s="14">
        <v>55</v>
      </c>
      <c r="J90" s="222">
        <v>5.69</v>
      </c>
      <c r="K90" s="222">
        <v>-0.12</v>
      </c>
      <c r="L90" s="82" t="s">
        <v>961</v>
      </c>
      <c r="M90" s="82" t="s">
        <v>223</v>
      </c>
      <c r="N90" s="82" t="s">
        <v>905</v>
      </c>
      <c r="O90" s="82" t="s">
        <v>962</v>
      </c>
      <c r="P90" s="14" t="s">
        <v>963</v>
      </c>
      <c r="Q90" s="14">
        <v>1</v>
      </c>
      <c r="R90" s="14">
        <v>6</v>
      </c>
      <c r="U90" s="79" t="s">
        <v>964</v>
      </c>
      <c r="V90" s="79" t="s">
        <v>965</v>
      </c>
    </row>
    <row r="91" spans="2:22">
      <c r="B91" s="336">
        <v>81</v>
      </c>
      <c r="C91" s="237">
        <v>14</v>
      </c>
      <c r="D91" s="14">
        <v>3</v>
      </c>
      <c r="E91" s="82" t="s">
        <v>617</v>
      </c>
      <c r="F91" s="82" t="s">
        <v>182</v>
      </c>
      <c r="G91" s="82" t="s">
        <v>503</v>
      </c>
      <c r="H91" s="82" t="s">
        <v>266</v>
      </c>
      <c r="I91" s="14">
        <v>46</v>
      </c>
      <c r="J91" s="222">
        <v>0</v>
      </c>
      <c r="K91" s="222">
        <v>0</v>
      </c>
      <c r="L91" s="82" t="s">
        <v>966</v>
      </c>
      <c r="M91" s="82" t="s">
        <v>223</v>
      </c>
      <c r="N91" s="82" t="s">
        <v>905</v>
      </c>
      <c r="O91" s="82" t="s">
        <v>967</v>
      </c>
      <c r="P91" s="14" t="s">
        <v>137</v>
      </c>
      <c r="U91" s="79" t="s">
        <v>968</v>
      </c>
      <c r="V91" s="79" t="s">
        <v>280</v>
      </c>
    </row>
    <row r="92" spans="2:22">
      <c r="B92" s="336">
        <v>82</v>
      </c>
      <c r="C92" s="237">
        <v>14</v>
      </c>
      <c r="D92" s="14">
        <v>4</v>
      </c>
      <c r="E92" s="82" t="s">
        <v>505</v>
      </c>
      <c r="F92" s="82" t="s">
        <v>182</v>
      </c>
      <c r="G92" s="82" t="s">
        <v>616</v>
      </c>
      <c r="H92" s="82" t="s">
        <v>266</v>
      </c>
      <c r="I92" s="14">
        <v>83</v>
      </c>
      <c r="J92" s="222">
        <v>0</v>
      </c>
      <c r="K92" s="222">
        <v>-0.02</v>
      </c>
      <c r="L92" s="82" t="s">
        <v>969</v>
      </c>
      <c r="M92" s="82" t="s">
        <v>223</v>
      </c>
      <c r="N92" s="82" t="s">
        <v>905</v>
      </c>
      <c r="O92" s="82" t="s">
        <v>970</v>
      </c>
      <c r="P92" s="14" t="s">
        <v>15</v>
      </c>
      <c r="U92" s="79" t="s">
        <v>971</v>
      </c>
      <c r="V92" s="79" t="s">
        <v>464</v>
      </c>
    </row>
    <row r="93" spans="2:22">
      <c r="B93" s="336">
        <v>83</v>
      </c>
      <c r="C93" s="237">
        <v>14</v>
      </c>
      <c r="D93" s="14">
        <v>5</v>
      </c>
      <c r="E93" s="82" t="s">
        <v>623</v>
      </c>
      <c r="F93" s="82" t="s">
        <v>8</v>
      </c>
      <c r="G93" s="82" t="s">
        <v>511</v>
      </c>
      <c r="H93" s="82" t="s">
        <v>741</v>
      </c>
      <c r="I93" s="14">
        <v>43</v>
      </c>
      <c r="J93" s="222">
        <v>0</v>
      </c>
      <c r="K93" s="224" t="s">
        <v>2189</v>
      </c>
      <c r="L93" s="82" t="s">
        <v>972</v>
      </c>
      <c r="M93" s="82" t="s">
        <v>223</v>
      </c>
      <c r="N93" s="82" t="s">
        <v>905</v>
      </c>
      <c r="O93" s="82" t="s">
        <v>973</v>
      </c>
      <c r="P93" s="14" t="s">
        <v>30</v>
      </c>
      <c r="U93" s="79" t="s">
        <v>974</v>
      </c>
      <c r="V93" s="79" t="s">
        <v>285</v>
      </c>
    </row>
    <row r="94" spans="2:22">
      <c r="B94" s="336">
        <v>84</v>
      </c>
      <c r="C94" s="237">
        <v>14</v>
      </c>
      <c r="D94" s="14">
        <v>6</v>
      </c>
      <c r="E94" s="82" t="s">
        <v>615</v>
      </c>
      <c r="F94" s="82" t="s">
        <v>182</v>
      </c>
      <c r="G94" s="82" t="s">
        <v>614</v>
      </c>
      <c r="H94" s="82" t="s">
        <v>266</v>
      </c>
      <c r="I94" s="14">
        <v>53</v>
      </c>
      <c r="J94" s="222">
        <v>0</v>
      </c>
      <c r="K94" s="222">
        <v>-0.01</v>
      </c>
      <c r="L94" s="82" t="s">
        <v>975</v>
      </c>
      <c r="M94" s="82" t="s">
        <v>223</v>
      </c>
      <c r="N94" s="82" t="s">
        <v>976</v>
      </c>
      <c r="O94" s="82" t="s">
        <v>977</v>
      </c>
      <c r="P94" s="14" t="s">
        <v>978</v>
      </c>
      <c r="Q94" s="14">
        <v>1</v>
      </c>
      <c r="R94" s="14">
        <v>10</v>
      </c>
      <c r="S94" s="14">
        <v>1</v>
      </c>
      <c r="U94" s="79" t="s">
        <v>979</v>
      </c>
      <c r="V94" s="79" t="s">
        <v>980</v>
      </c>
    </row>
    <row r="95" spans="2:22">
      <c r="B95" s="336">
        <v>85</v>
      </c>
      <c r="C95" s="237">
        <v>15</v>
      </c>
      <c r="D95" s="14">
        <v>1</v>
      </c>
      <c r="E95" s="82" t="s">
        <v>615</v>
      </c>
      <c r="F95" s="82" t="s">
        <v>7</v>
      </c>
      <c r="G95" s="82" t="s">
        <v>622</v>
      </c>
      <c r="H95" s="82" t="s">
        <v>264</v>
      </c>
      <c r="I95" s="14">
        <v>41</v>
      </c>
      <c r="J95" s="222">
        <v>327.5</v>
      </c>
      <c r="K95" s="222" t="s">
        <v>981</v>
      </c>
      <c r="L95" s="82" t="s">
        <v>982</v>
      </c>
      <c r="M95" s="82" t="s">
        <v>223</v>
      </c>
      <c r="N95" s="82" t="s">
        <v>976</v>
      </c>
      <c r="O95" s="82" t="s">
        <v>983</v>
      </c>
      <c r="P95" s="14" t="s">
        <v>797</v>
      </c>
      <c r="U95" s="79" t="s">
        <v>984</v>
      </c>
      <c r="V95" s="79" t="s">
        <v>892</v>
      </c>
    </row>
    <row r="96" spans="2:22">
      <c r="B96" s="336">
        <v>86</v>
      </c>
      <c r="C96" s="237">
        <v>15</v>
      </c>
      <c r="D96" s="14">
        <v>2</v>
      </c>
      <c r="E96" s="82" t="s">
        <v>614</v>
      </c>
      <c r="F96" s="82" t="s">
        <v>7</v>
      </c>
      <c r="G96" s="82" t="s">
        <v>623</v>
      </c>
      <c r="H96" s="82" t="s">
        <v>274</v>
      </c>
      <c r="I96" s="14">
        <v>46</v>
      </c>
      <c r="J96" s="222" t="s">
        <v>985</v>
      </c>
      <c r="K96" s="222">
        <v>-999.99</v>
      </c>
      <c r="L96" s="82" t="s">
        <v>986</v>
      </c>
      <c r="M96" s="82" t="s">
        <v>223</v>
      </c>
      <c r="N96" s="82" t="s">
        <v>976</v>
      </c>
      <c r="O96" s="82" t="s">
        <v>987</v>
      </c>
      <c r="P96" s="14" t="s">
        <v>24</v>
      </c>
      <c r="Q96" s="14">
        <v>1</v>
      </c>
      <c r="R96" s="14">
        <v>7</v>
      </c>
      <c r="S96" s="14">
        <v>1</v>
      </c>
      <c r="T96" s="14" t="s">
        <v>7</v>
      </c>
      <c r="U96" s="79" t="s">
        <v>988</v>
      </c>
      <c r="V96" s="79" t="s">
        <v>290</v>
      </c>
    </row>
    <row r="97" spans="2:22">
      <c r="B97" s="336">
        <v>87</v>
      </c>
      <c r="C97" s="237">
        <v>15</v>
      </c>
      <c r="D97" s="14">
        <v>3</v>
      </c>
      <c r="E97" s="82" t="s">
        <v>511</v>
      </c>
      <c r="F97" s="82" t="s">
        <v>8</v>
      </c>
      <c r="G97" s="82" t="s">
        <v>505</v>
      </c>
      <c r="H97" s="82" t="s">
        <v>264</v>
      </c>
      <c r="I97" s="14">
        <v>78</v>
      </c>
      <c r="J97" s="222">
        <v>-14.73</v>
      </c>
      <c r="K97" s="222">
        <v>-24.44</v>
      </c>
      <c r="L97" s="82" t="s">
        <v>989</v>
      </c>
      <c r="M97" s="82" t="s">
        <v>223</v>
      </c>
      <c r="N97" s="82" t="s">
        <v>976</v>
      </c>
      <c r="O97" s="82" t="s">
        <v>990</v>
      </c>
      <c r="P97" s="14" t="s">
        <v>693</v>
      </c>
      <c r="U97" s="79" t="s">
        <v>991</v>
      </c>
      <c r="V97" s="79" t="s">
        <v>695</v>
      </c>
    </row>
    <row r="98" spans="2:22">
      <c r="B98" s="336">
        <v>88</v>
      </c>
      <c r="C98" s="237">
        <v>15</v>
      </c>
      <c r="D98" s="14">
        <v>4</v>
      </c>
      <c r="E98" s="82" t="s">
        <v>616</v>
      </c>
      <c r="F98" s="82" t="s">
        <v>7</v>
      </c>
      <c r="G98" s="82" t="s">
        <v>617</v>
      </c>
      <c r="H98" s="82" t="s">
        <v>264</v>
      </c>
      <c r="I98" s="14">
        <v>65</v>
      </c>
      <c r="J98" s="222">
        <v>15.22</v>
      </c>
      <c r="K98" s="222">
        <v>97.71</v>
      </c>
      <c r="L98" s="82" t="s">
        <v>992</v>
      </c>
      <c r="M98" s="82" t="s">
        <v>223</v>
      </c>
      <c r="N98" s="82" t="s">
        <v>976</v>
      </c>
      <c r="O98" s="82" t="s">
        <v>993</v>
      </c>
      <c r="P98" s="14" t="s">
        <v>22</v>
      </c>
      <c r="U98" s="79" t="s">
        <v>994</v>
      </c>
      <c r="V98" s="79" t="s">
        <v>289</v>
      </c>
    </row>
    <row r="99" spans="2:22">
      <c r="B99" s="336">
        <v>89</v>
      </c>
      <c r="C99" s="237">
        <v>15</v>
      </c>
      <c r="D99" s="14">
        <v>5</v>
      </c>
      <c r="E99" s="82" t="s">
        <v>503</v>
      </c>
      <c r="F99" s="82" t="s">
        <v>7</v>
      </c>
      <c r="G99" s="82" t="s">
        <v>621</v>
      </c>
      <c r="H99" s="82" t="s">
        <v>264</v>
      </c>
      <c r="I99" s="14">
        <v>61</v>
      </c>
      <c r="J99" s="222">
        <v>30.12</v>
      </c>
      <c r="K99" s="222">
        <v>23.22</v>
      </c>
      <c r="L99" s="82" t="s">
        <v>995</v>
      </c>
      <c r="M99" s="82" t="s">
        <v>223</v>
      </c>
      <c r="N99" s="82" t="s">
        <v>976</v>
      </c>
      <c r="O99" s="82" t="s">
        <v>996</v>
      </c>
      <c r="P99" s="14" t="s">
        <v>753</v>
      </c>
      <c r="Q99" s="14">
        <v>1</v>
      </c>
      <c r="R99" s="14">
        <v>13</v>
      </c>
      <c r="S99" s="14">
        <v>1</v>
      </c>
      <c r="U99" s="79" t="s">
        <v>997</v>
      </c>
      <c r="V99" s="79" t="s">
        <v>755</v>
      </c>
    </row>
    <row r="100" spans="2:22">
      <c r="B100" s="336">
        <v>90</v>
      </c>
      <c r="C100" s="237">
        <v>15</v>
      </c>
      <c r="D100" s="14">
        <v>6</v>
      </c>
      <c r="E100" s="82" t="s">
        <v>613</v>
      </c>
      <c r="F100" s="82" t="s">
        <v>7</v>
      </c>
      <c r="G100" s="82" t="s">
        <v>618</v>
      </c>
      <c r="H100" s="82" t="s">
        <v>264</v>
      </c>
      <c r="I100" s="14">
        <v>58</v>
      </c>
      <c r="J100" s="222">
        <v>121.02</v>
      </c>
      <c r="K100" s="222" t="s">
        <v>998</v>
      </c>
      <c r="L100" s="82" t="s">
        <v>999</v>
      </c>
      <c r="M100" s="82" t="s">
        <v>223</v>
      </c>
      <c r="N100" s="82" t="s">
        <v>976</v>
      </c>
      <c r="O100" s="82" t="s">
        <v>1000</v>
      </c>
      <c r="P100" s="14" t="s">
        <v>759</v>
      </c>
      <c r="Q100" s="14">
        <v>1</v>
      </c>
      <c r="R100" s="14">
        <v>8</v>
      </c>
      <c r="S100" s="14">
        <v>1</v>
      </c>
      <c r="U100" s="79" t="s">
        <v>1001</v>
      </c>
      <c r="V100" s="79" t="s">
        <v>761</v>
      </c>
    </row>
    <row r="101" spans="2:22">
      <c r="B101" s="336">
        <v>91</v>
      </c>
      <c r="C101" s="237">
        <v>16</v>
      </c>
      <c r="D101" s="14">
        <v>1</v>
      </c>
      <c r="E101" s="82" t="s">
        <v>622</v>
      </c>
      <c r="F101" s="82" t="s">
        <v>8</v>
      </c>
      <c r="G101" s="82" t="s">
        <v>613</v>
      </c>
      <c r="H101" s="82" t="s">
        <v>264</v>
      </c>
      <c r="I101" s="14">
        <v>59</v>
      </c>
      <c r="J101" s="222">
        <v>-18.91</v>
      </c>
      <c r="K101" s="222">
        <v>-248.72</v>
      </c>
      <c r="L101" s="82" t="s">
        <v>1002</v>
      </c>
      <c r="M101" s="82" t="s">
        <v>223</v>
      </c>
      <c r="N101" s="82" t="s">
        <v>976</v>
      </c>
      <c r="O101" s="82" t="s">
        <v>1003</v>
      </c>
      <c r="P101" s="14" t="s">
        <v>693</v>
      </c>
      <c r="Q101" s="14">
        <v>1</v>
      </c>
      <c r="R101" s="14">
        <v>8</v>
      </c>
      <c r="S101" s="14">
        <v>1</v>
      </c>
      <c r="U101" s="79" t="s">
        <v>1004</v>
      </c>
      <c r="V101" s="79" t="s">
        <v>1005</v>
      </c>
    </row>
    <row r="102" spans="2:22">
      <c r="B102" s="336">
        <v>92</v>
      </c>
      <c r="C102" s="237">
        <v>16</v>
      </c>
      <c r="D102" s="14">
        <v>2</v>
      </c>
      <c r="E102" s="82" t="s">
        <v>618</v>
      </c>
      <c r="F102" s="82" t="s">
        <v>182</v>
      </c>
      <c r="G102" s="82" t="s">
        <v>503</v>
      </c>
      <c r="H102" s="82" t="s">
        <v>268</v>
      </c>
      <c r="I102" s="14">
        <v>135</v>
      </c>
      <c r="J102" s="222">
        <v>1.71</v>
      </c>
      <c r="K102" s="222">
        <v>0</v>
      </c>
      <c r="L102" s="82" t="s">
        <v>1006</v>
      </c>
      <c r="M102" s="82" t="s">
        <v>223</v>
      </c>
      <c r="N102" s="82" t="s">
        <v>976</v>
      </c>
      <c r="O102" s="82" t="s">
        <v>1007</v>
      </c>
      <c r="P102" s="14" t="s">
        <v>15</v>
      </c>
      <c r="Q102" s="14">
        <v>1</v>
      </c>
      <c r="R102" s="14">
        <v>6</v>
      </c>
      <c r="U102" s="79" t="s">
        <v>1008</v>
      </c>
      <c r="V102" s="79" t="s">
        <v>1009</v>
      </c>
    </row>
    <row r="103" spans="2:22">
      <c r="B103" s="336">
        <v>93</v>
      </c>
      <c r="C103" s="237">
        <v>16</v>
      </c>
      <c r="D103" s="14">
        <v>3</v>
      </c>
      <c r="E103" s="82" t="s">
        <v>621</v>
      </c>
      <c r="F103" s="82" t="s">
        <v>182</v>
      </c>
      <c r="G103" s="82" t="s">
        <v>616</v>
      </c>
      <c r="H103" s="82" t="s">
        <v>266</v>
      </c>
      <c r="I103" s="14">
        <v>145</v>
      </c>
      <c r="J103" s="222">
        <v>0</v>
      </c>
      <c r="K103" s="222">
        <v>0</v>
      </c>
      <c r="L103" s="82" t="s">
        <v>1010</v>
      </c>
      <c r="M103" s="82" t="s">
        <v>223</v>
      </c>
      <c r="N103" s="82" t="s">
        <v>976</v>
      </c>
      <c r="O103" s="82" t="s">
        <v>1011</v>
      </c>
      <c r="P103" s="14" t="s">
        <v>772</v>
      </c>
      <c r="U103" s="79" t="s">
        <v>1012</v>
      </c>
      <c r="V103" s="79" t="s">
        <v>271</v>
      </c>
    </row>
    <row r="104" spans="2:22">
      <c r="B104" s="336">
        <v>94</v>
      </c>
      <c r="C104" s="237">
        <v>16</v>
      </c>
      <c r="D104" s="14">
        <v>4</v>
      </c>
      <c r="E104" s="82" t="s">
        <v>617</v>
      </c>
      <c r="F104" s="82" t="s">
        <v>7</v>
      </c>
      <c r="G104" s="82" t="s">
        <v>511</v>
      </c>
      <c r="H104" s="82" t="s">
        <v>264</v>
      </c>
      <c r="I104" s="14">
        <v>41</v>
      </c>
      <c r="J104" s="222" t="s">
        <v>1013</v>
      </c>
      <c r="K104" s="222" t="s">
        <v>1014</v>
      </c>
      <c r="L104" s="82" t="s">
        <v>1015</v>
      </c>
      <c r="M104" s="82" t="s">
        <v>223</v>
      </c>
      <c r="N104" s="82" t="s">
        <v>976</v>
      </c>
      <c r="O104" s="82" t="s">
        <v>1016</v>
      </c>
      <c r="P104" s="14" t="s">
        <v>20</v>
      </c>
      <c r="U104" s="79" t="s">
        <v>1017</v>
      </c>
      <c r="V104" s="79" t="s">
        <v>686</v>
      </c>
    </row>
    <row r="105" spans="2:22">
      <c r="B105" s="336">
        <v>95</v>
      </c>
      <c r="C105" s="237">
        <v>16</v>
      </c>
      <c r="D105" s="14">
        <v>5</v>
      </c>
      <c r="E105" s="82" t="s">
        <v>505</v>
      </c>
      <c r="F105" s="82" t="s">
        <v>8</v>
      </c>
      <c r="G105" s="82" t="s">
        <v>614</v>
      </c>
      <c r="H105" s="82" t="s">
        <v>268</v>
      </c>
      <c r="I105" s="14">
        <v>71</v>
      </c>
      <c r="J105" s="224" t="s">
        <v>293</v>
      </c>
      <c r="K105" s="224" t="s">
        <v>2188</v>
      </c>
      <c r="L105" s="82" t="s">
        <v>1018</v>
      </c>
      <c r="M105" s="82" t="s">
        <v>223</v>
      </c>
      <c r="N105" s="82" t="s">
        <v>976</v>
      </c>
      <c r="O105" s="82" t="s">
        <v>1019</v>
      </c>
      <c r="P105" s="14" t="s">
        <v>33</v>
      </c>
      <c r="Q105" s="14">
        <v>1</v>
      </c>
      <c r="R105" s="14">
        <v>6</v>
      </c>
      <c r="U105" s="79" t="s">
        <v>1020</v>
      </c>
      <c r="V105" s="79" t="s">
        <v>275</v>
      </c>
    </row>
    <row r="106" spans="2:22">
      <c r="B106" s="336">
        <v>96</v>
      </c>
      <c r="C106" s="237">
        <v>16</v>
      </c>
      <c r="D106" s="14">
        <v>6</v>
      </c>
      <c r="E106" s="82" t="s">
        <v>623</v>
      </c>
      <c r="F106" s="82" t="s">
        <v>8</v>
      </c>
      <c r="G106" s="82" t="s">
        <v>615</v>
      </c>
      <c r="H106" s="82" t="s">
        <v>264</v>
      </c>
      <c r="I106" s="14">
        <v>59</v>
      </c>
      <c r="J106" s="222">
        <v>-101.55</v>
      </c>
      <c r="K106" s="222">
        <v>-327.60000000000002</v>
      </c>
      <c r="L106" s="82" t="s">
        <v>1021</v>
      </c>
      <c r="M106" s="82" t="s">
        <v>223</v>
      </c>
      <c r="N106" s="82" t="s">
        <v>976</v>
      </c>
      <c r="O106" s="82" t="s">
        <v>1022</v>
      </c>
      <c r="P106" s="14" t="s">
        <v>753</v>
      </c>
      <c r="Q106" s="14">
        <v>1</v>
      </c>
      <c r="R106" s="14">
        <v>9</v>
      </c>
      <c r="S106" s="14">
        <v>1</v>
      </c>
      <c r="U106" s="79" t="s">
        <v>1023</v>
      </c>
      <c r="V106" s="79" t="s">
        <v>755</v>
      </c>
    </row>
    <row r="107" spans="2:22">
      <c r="B107" s="336">
        <v>97</v>
      </c>
      <c r="C107" s="237">
        <v>17</v>
      </c>
      <c r="D107" s="14">
        <v>1</v>
      </c>
      <c r="E107" s="82" t="s">
        <v>623</v>
      </c>
      <c r="F107" s="82" t="s">
        <v>182</v>
      </c>
      <c r="G107" s="82" t="s">
        <v>622</v>
      </c>
      <c r="H107" s="82" t="s">
        <v>266</v>
      </c>
      <c r="I107" s="14">
        <v>57</v>
      </c>
      <c r="J107" s="222">
        <v>-0.02</v>
      </c>
      <c r="K107" s="222">
        <v>-7.0000000000000007E-2</v>
      </c>
      <c r="L107" s="82" t="s">
        <v>1024</v>
      </c>
      <c r="M107" s="82" t="s">
        <v>223</v>
      </c>
      <c r="N107" s="82" t="s">
        <v>976</v>
      </c>
      <c r="O107" s="82" t="s">
        <v>1025</v>
      </c>
      <c r="P107" s="14" t="s">
        <v>786</v>
      </c>
      <c r="Q107" s="14">
        <v>1</v>
      </c>
      <c r="R107" s="14">
        <v>10</v>
      </c>
      <c r="S107" s="14">
        <v>1</v>
      </c>
      <c r="U107" s="79" t="s">
        <v>1026</v>
      </c>
      <c r="V107" s="79" t="s">
        <v>272</v>
      </c>
    </row>
    <row r="108" spans="2:22">
      <c r="B108" s="336">
        <v>98</v>
      </c>
      <c r="C108" s="237">
        <v>17</v>
      </c>
      <c r="D108" s="14">
        <v>2</v>
      </c>
      <c r="E108" s="82" t="s">
        <v>615</v>
      </c>
      <c r="F108" s="82" t="s">
        <v>182</v>
      </c>
      <c r="G108" s="82" t="s">
        <v>505</v>
      </c>
      <c r="H108" s="82" t="s">
        <v>262</v>
      </c>
      <c r="I108" s="14">
        <v>47</v>
      </c>
      <c r="J108" s="222">
        <v>0</v>
      </c>
      <c r="K108" s="222">
        <v>0</v>
      </c>
      <c r="L108" s="82" t="s">
        <v>1027</v>
      </c>
      <c r="M108" s="82" t="s">
        <v>223</v>
      </c>
      <c r="N108" s="82" t="s">
        <v>976</v>
      </c>
      <c r="O108" s="82" t="s">
        <v>1028</v>
      </c>
      <c r="P108" s="14" t="s">
        <v>790</v>
      </c>
      <c r="U108" s="79" t="s">
        <v>1029</v>
      </c>
      <c r="V108" s="79" t="s">
        <v>668</v>
      </c>
    </row>
    <row r="109" spans="2:22">
      <c r="B109" s="336">
        <v>99</v>
      </c>
      <c r="C109" s="237">
        <v>17</v>
      </c>
      <c r="D109" s="14">
        <v>3</v>
      </c>
      <c r="E109" s="82" t="s">
        <v>614</v>
      </c>
      <c r="F109" s="82" t="s">
        <v>182</v>
      </c>
      <c r="G109" s="82" t="s">
        <v>617</v>
      </c>
      <c r="H109" s="82" t="s">
        <v>262</v>
      </c>
      <c r="I109" s="14">
        <v>77</v>
      </c>
      <c r="J109" s="222">
        <v>0</v>
      </c>
      <c r="K109" s="222">
        <v>0</v>
      </c>
      <c r="L109" s="82" t="s">
        <v>1030</v>
      </c>
      <c r="M109" s="82" t="s">
        <v>223</v>
      </c>
      <c r="N109" s="82" t="s">
        <v>976</v>
      </c>
      <c r="O109" s="82" t="s">
        <v>1031</v>
      </c>
      <c r="P109" s="14" t="s">
        <v>310</v>
      </c>
      <c r="U109" s="79" t="s">
        <v>1032</v>
      </c>
      <c r="V109" s="79" t="s">
        <v>311</v>
      </c>
    </row>
    <row r="110" spans="2:22">
      <c r="B110" s="336">
        <v>100</v>
      </c>
      <c r="C110" s="237">
        <v>17</v>
      </c>
      <c r="D110" s="14">
        <v>4</v>
      </c>
      <c r="E110" s="82" t="s">
        <v>511</v>
      </c>
      <c r="F110" s="82" t="s">
        <v>182</v>
      </c>
      <c r="G110" s="82" t="s">
        <v>621</v>
      </c>
      <c r="H110" s="82" t="s">
        <v>266</v>
      </c>
      <c r="I110" s="14">
        <v>71</v>
      </c>
      <c r="J110" s="222">
        <v>0</v>
      </c>
      <c r="K110" s="222">
        <v>0</v>
      </c>
      <c r="L110" s="82" t="s">
        <v>1033</v>
      </c>
      <c r="M110" s="82" t="s">
        <v>223</v>
      </c>
      <c r="N110" s="82" t="s">
        <v>976</v>
      </c>
      <c r="O110" s="82" t="s">
        <v>1034</v>
      </c>
      <c r="P110" s="14" t="s">
        <v>485</v>
      </c>
      <c r="Q110" s="14">
        <v>1</v>
      </c>
      <c r="R110" s="14">
        <v>8</v>
      </c>
      <c r="S110" s="14">
        <v>1</v>
      </c>
      <c r="U110" s="79" t="s">
        <v>1035</v>
      </c>
      <c r="V110" s="79" t="s">
        <v>486</v>
      </c>
    </row>
    <row r="111" spans="2:22">
      <c r="B111" s="336">
        <v>101</v>
      </c>
      <c r="C111" s="237">
        <v>17</v>
      </c>
      <c r="D111" s="14">
        <v>5</v>
      </c>
      <c r="E111" s="82" t="s">
        <v>616</v>
      </c>
      <c r="F111" s="82" t="s">
        <v>182</v>
      </c>
      <c r="G111" s="82" t="s">
        <v>618</v>
      </c>
      <c r="H111" s="82" t="s">
        <v>266</v>
      </c>
      <c r="I111" s="14">
        <v>63</v>
      </c>
      <c r="J111" s="222">
        <v>0</v>
      </c>
      <c r="K111" s="222">
        <v>0.04</v>
      </c>
      <c r="L111" s="82" t="s">
        <v>1036</v>
      </c>
      <c r="M111" s="82" t="s">
        <v>223</v>
      </c>
      <c r="N111" s="82" t="s">
        <v>976</v>
      </c>
      <c r="O111" s="82" t="s">
        <v>1037</v>
      </c>
      <c r="P111" s="14" t="s">
        <v>802</v>
      </c>
      <c r="U111" s="79" t="s">
        <v>1038</v>
      </c>
      <c r="V111" s="79" t="s">
        <v>352</v>
      </c>
    </row>
    <row r="112" spans="2:22">
      <c r="B112" s="336">
        <v>102</v>
      </c>
      <c r="C112" s="237">
        <v>17</v>
      </c>
      <c r="D112" s="14">
        <v>6</v>
      </c>
      <c r="E112" s="82" t="s">
        <v>503</v>
      </c>
      <c r="F112" s="82" t="s">
        <v>8</v>
      </c>
      <c r="G112" s="82" t="s">
        <v>613</v>
      </c>
      <c r="H112" s="82" t="s">
        <v>264</v>
      </c>
      <c r="I112" s="14">
        <v>100</v>
      </c>
      <c r="J112" s="222">
        <v>-988.46</v>
      </c>
      <c r="K112" s="222">
        <v>-14.32</v>
      </c>
      <c r="L112" s="82" t="s">
        <v>1039</v>
      </c>
      <c r="M112" s="82" t="s">
        <v>223</v>
      </c>
      <c r="N112" s="82" t="s">
        <v>976</v>
      </c>
      <c r="O112" s="82" t="s">
        <v>1040</v>
      </c>
      <c r="P112" s="14" t="s">
        <v>666</v>
      </c>
      <c r="U112" s="79" t="s">
        <v>1041</v>
      </c>
      <c r="V112" s="79" t="s">
        <v>668</v>
      </c>
    </row>
    <row r="113" spans="2:22">
      <c r="B113" s="336">
        <v>103</v>
      </c>
      <c r="C113" s="237">
        <v>18</v>
      </c>
      <c r="D113" s="14">
        <v>1</v>
      </c>
      <c r="E113" s="82" t="s">
        <v>622</v>
      </c>
      <c r="F113" s="82" t="s">
        <v>8</v>
      </c>
      <c r="G113" s="82" t="s">
        <v>503</v>
      </c>
      <c r="H113" s="82" t="s">
        <v>264</v>
      </c>
      <c r="I113" s="14">
        <v>56</v>
      </c>
      <c r="J113" s="222">
        <v>-19.96</v>
      </c>
      <c r="K113" s="222">
        <v>-68.44</v>
      </c>
      <c r="L113" s="82" t="s">
        <v>1042</v>
      </c>
      <c r="M113" s="82" t="s">
        <v>223</v>
      </c>
      <c r="N113" s="82" t="s">
        <v>1043</v>
      </c>
      <c r="O113" s="82" t="s">
        <v>1044</v>
      </c>
      <c r="P113" s="14" t="s">
        <v>1045</v>
      </c>
      <c r="Q113" s="14">
        <v>1</v>
      </c>
      <c r="R113" s="14">
        <v>8</v>
      </c>
      <c r="S113" s="14">
        <v>1</v>
      </c>
      <c r="U113" s="79" t="s">
        <v>1046</v>
      </c>
      <c r="V113" s="79" t="s">
        <v>271</v>
      </c>
    </row>
    <row r="114" spans="2:22">
      <c r="B114" s="336">
        <v>104</v>
      </c>
      <c r="C114" s="237">
        <v>18</v>
      </c>
      <c r="D114" s="14">
        <v>2</v>
      </c>
      <c r="E114" s="82" t="s">
        <v>613</v>
      </c>
      <c r="F114" s="82" t="s">
        <v>7</v>
      </c>
      <c r="G114" s="82" t="s">
        <v>616</v>
      </c>
      <c r="H114" s="82" t="s">
        <v>268</v>
      </c>
      <c r="I114" s="14">
        <v>49</v>
      </c>
      <c r="J114" s="222">
        <v>19.23</v>
      </c>
      <c r="K114" s="222">
        <v>13.61</v>
      </c>
      <c r="L114" s="82" t="s">
        <v>427</v>
      </c>
      <c r="M114" s="82" t="s">
        <v>223</v>
      </c>
      <c r="N114" s="82" t="s">
        <v>1043</v>
      </c>
      <c r="O114" s="82" t="s">
        <v>1047</v>
      </c>
      <c r="P114" s="14" t="s">
        <v>1048</v>
      </c>
      <c r="Q114" s="14">
        <v>1</v>
      </c>
      <c r="R114" s="14">
        <v>6</v>
      </c>
      <c r="U114" s="79" t="s">
        <v>1049</v>
      </c>
      <c r="V114" s="79" t="s">
        <v>1050</v>
      </c>
    </row>
    <row r="115" spans="2:22">
      <c r="B115" s="336">
        <v>105</v>
      </c>
      <c r="C115" s="237">
        <v>18</v>
      </c>
      <c r="D115" s="14">
        <v>3</v>
      </c>
      <c r="E115" s="82" t="s">
        <v>618</v>
      </c>
      <c r="F115" s="82" t="s">
        <v>182</v>
      </c>
      <c r="G115" s="82" t="s">
        <v>511</v>
      </c>
      <c r="H115" s="82" t="s">
        <v>279</v>
      </c>
      <c r="I115" s="14">
        <v>177</v>
      </c>
      <c r="J115" s="222">
        <v>-0.1</v>
      </c>
      <c r="K115" s="222">
        <v>0</v>
      </c>
      <c r="L115" s="82" t="s">
        <v>1051</v>
      </c>
      <c r="M115" s="82" t="s">
        <v>223</v>
      </c>
      <c r="N115" s="82" t="s">
        <v>1043</v>
      </c>
      <c r="O115" s="82" t="s">
        <v>1052</v>
      </c>
      <c r="P115" s="14" t="s">
        <v>14</v>
      </c>
      <c r="Q115" s="14">
        <v>1</v>
      </c>
      <c r="R115" s="14">
        <v>7</v>
      </c>
      <c r="S115" s="14">
        <v>1</v>
      </c>
      <c r="T115" s="109" t="s">
        <v>392</v>
      </c>
      <c r="U115" s="79" t="s">
        <v>1053</v>
      </c>
      <c r="V115" s="79" t="s">
        <v>263</v>
      </c>
    </row>
    <row r="116" spans="2:22">
      <c r="B116" s="336">
        <v>106</v>
      </c>
      <c r="C116" s="237">
        <v>18</v>
      </c>
      <c r="D116" s="14">
        <v>4</v>
      </c>
      <c r="E116" s="82" t="s">
        <v>621</v>
      </c>
      <c r="F116" s="82" t="s">
        <v>182</v>
      </c>
      <c r="G116" s="82" t="s">
        <v>614</v>
      </c>
      <c r="H116" s="82" t="s">
        <v>279</v>
      </c>
      <c r="I116" s="14">
        <v>104</v>
      </c>
      <c r="J116" s="222">
        <v>0.1</v>
      </c>
      <c r="K116" s="222">
        <v>0</v>
      </c>
      <c r="L116" s="82" t="s">
        <v>1054</v>
      </c>
      <c r="M116" s="82" t="s">
        <v>223</v>
      </c>
      <c r="N116" s="82" t="s">
        <v>1043</v>
      </c>
      <c r="O116" s="82" t="s">
        <v>1055</v>
      </c>
      <c r="P116" s="14" t="s">
        <v>1056</v>
      </c>
      <c r="U116" s="79" t="s">
        <v>1057</v>
      </c>
      <c r="V116" s="79" t="s">
        <v>1058</v>
      </c>
    </row>
    <row r="117" spans="2:22">
      <c r="B117" s="336">
        <v>107</v>
      </c>
      <c r="C117" s="237">
        <v>18</v>
      </c>
      <c r="D117" s="14">
        <v>5</v>
      </c>
      <c r="E117" s="82" t="s">
        <v>617</v>
      </c>
      <c r="F117" s="82" t="s">
        <v>182</v>
      </c>
      <c r="G117" s="82" t="s">
        <v>615</v>
      </c>
      <c r="H117" s="82" t="s">
        <v>266</v>
      </c>
      <c r="I117" s="14">
        <v>67</v>
      </c>
      <c r="J117" s="222">
        <v>0</v>
      </c>
      <c r="K117" s="222">
        <v>0</v>
      </c>
      <c r="L117" s="82" t="s">
        <v>1059</v>
      </c>
      <c r="M117" s="82" t="s">
        <v>223</v>
      </c>
      <c r="N117" s="82" t="s">
        <v>1043</v>
      </c>
      <c r="O117" s="82" t="s">
        <v>1060</v>
      </c>
      <c r="P117" s="14" t="s">
        <v>351</v>
      </c>
      <c r="Q117" s="14">
        <v>1</v>
      </c>
      <c r="R117" s="14">
        <v>8</v>
      </c>
      <c r="S117" s="14">
        <v>1</v>
      </c>
      <c r="U117" s="79" t="s">
        <v>1061</v>
      </c>
      <c r="V117" s="79" t="s">
        <v>412</v>
      </c>
    </row>
    <row r="118" spans="2:22">
      <c r="B118" s="336">
        <v>108</v>
      </c>
      <c r="C118" s="237">
        <v>18</v>
      </c>
      <c r="D118" s="14">
        <v>6</v>
      </c>
      <c r="E118" s="82" t="s">
        <v>505</v>
      </c>
      <c r="F118" s="82" t="s">
        <v>7</v>
      </c>
      <c r="G118" s="82" t="s">
        <v>623</v>
      </c>
      <c r="H118" s="82" t="s">
        <v>676</v>
      </c>
      <c r="I118" s="14">
        <v>49</v>
      </c>
      <c r="J118" s="222" t="s">
        <v>1062</v>
      </c>
      <c r="K118" s="222">
        <v>0</v>
      </c>
      <c r="L118" s="82" t="s">
        <v>1063</v>
      </c>
      <c r="M118" s="82" t="s">
        <v>223</v>
      </c>
      <c r="N118" s="82" t="s">
        <v>1043</v>
      </c>
      <c r="O118" s="82" t="s">
        <v>1064</v>
      </c>
      <c r="P118" s="14" t="s">
        <v>786</v>
      </c>
      <c r="U118" s="79" t="s">
        <v>1065</v>
      </c>
      <c r="V118" s="79" t="s">
        <v>272</v>
      </c>
    </row>
    <row r="119" spans="2:22">
      <c r="B119" s="336">
        <v>109</v>
      </c>
      <c r="C119" s="237">
        <v>19</v>
      </c>
      <c r="D119" s="14">
        <v>1</v>
      </c>
      <c r="E119" s="82" t="s">
        <v>505</v>
      </c>
      <c r="F119" s="82" t="s">
        <v>7</v>
      </c>
      <c r="G119" s="82" t="s">
        <v>622</v>
      </c>
      <c r="H119" s="82" t="s">
        <v>264</v>
      </c>
      <c r="I119" s="14">
        <v>73</v>
      </c>
      <c r="J119" s="222">
        <v>18.28</v>
      </c>
      <c r="K119" s="222">
        <v>15.01</v>
      </c>
      <c r="L119" s="82" t="s">
        <v>1066</v>
      </c>
      <c r="M119" s="82" t="s">
        <v>223</v>
      </c>
      <c r="N119" s="82" t="s">
        <v>1043</v>
      </c>
      <c r="O119" s="82" t="s">
        <v>1067</v>
      </c>
      <c r="P119" s="14" t="s">
        <v>753</v>
      </c>
      <c r="Q119" s="14">
        <v>1</v>
      </c>
      <c r="R119" s="14">
        <v>7</v>
      </c>
      <c r="S119" s="14">
        <v>1</v>
      </c>
      <c r="T119" s="14" t="s">
        <v>7</v>
      </c>
      <c r="U119" s="79" t="s">
        <v>1068</v>
      </c>
      <c r="V119" s="79" t="s">
        <v>834</v>
      </c>
    </row>
    <row r="120" spans="2:22">
      <c r="B120" s="336">
        <v>110</v>
      </c>
      <c r="C120" s="237">
        <v>19</v>
      </c>
      <c r="D120" s="14">
        <v>2</v>
      </c>
      <c r="E120" s="82" t="s">
        <v>623</v>
      </c>
      <c r="F120" s="82" t="s">
        <v>8</v>
      </c>
      <c r="G120" s="82" t="s">
        <v>617</v>
      </c>
      <c r="H120" s="82" t="s">
        <v>741</v>
      </c>
      <c r="I120" s="14">
        <v>56</v>
      </c>
      <c r="J120" s="222">
        <v>0</v>
      </c>
      <c r="K120" s="224" t="s">
        <v>2189</v>
      </c>
      <c r="L120" s="82" t="s">
        <v>1069</v>
      </c>
      <c r="M120" s="82" t="s">
        <v>223</v>
      </c>
      <c r="N120" s="82" t="s">
        <v>1043</v>
      </c>
      <c r="O120" s="82" t="s">
        <v>1070</v>
      </c>
      <c r="P120" s="14" t="s">
        <v>179</v>
      </c>
      <c r="U120" s="79" t="s">
        <v>1071</v>
      </c>
      <c r="V120" s="79" t="s">
        <v>271</v>
      </c>
    </row>
    <row r="121" spans="2:22">
      <c r="B121" s="336">
        <v>111</v>
      </c>
      <c r="C121" s="237">
        <v>19</v>
      </c>
      <c r="D121" s="14">
        <v>3</v>
      </c>
      <c r="E121" s="82" t="s">
        <v>615</v>
      </c>
      <c r="F121" s="82" t="s">
        <v>7</v>
      </c>
      <c r="G121" s="82" t="s">
        <v>621</v>
      </c>
      <c r="H121" s="82" t="s">
        <v>264</v>
      </c>
      <c r="I121" s="14">
        <v>57</v>
      </c>
      <c r="J121" s="222">
        <v>326.98</v>
      </c>
      <c r="K121" s="222">
        <v>19.16</v>
      </c>
      <c r="L121" s="82" t="s">
        <v>1072</v>
      </c>
      <c r="M121" s="82" t="s">
        <v>223</v>
      </c>
      <c r="N121" s="82" t="s">
        <v>1043</v>
      </c>
      <c r="O121" s="82" t="s">
        <v>1073</v>
      </c>
      <c r="P121" s="14" t="s">
        <v>20</v>
      </c>
      <c r="Q121" s="14">
        <v>1</v>
      </c>
      <c r="R121" s="14">
        <v>11</v>
      </c>
      <c r="S121" s="14">
        <v>1</v>
      </c>
      <c r="U121" s="79" t="s">
        <v>1074</v>
      </c>
      <c r="V121" s="79" t="s">
        <v>479</v>
      </c>
    </row>
    <row r="122" spans="2:22">
      <c r="B122" s="336">
        <v>112</v>
      </c>
      <c r="C122" s="237">
        <v>19</v>
      </c>
      <c r="D122" s="14">
        <v>4</v>
      </c>
      <c r="E122" s="82" t="s">
        <v>614</v>
      </c>
      <c r="F122" s="82" t="s">
        <v>7</v>
      </c>
      <c r="G122" s="82" t="s">
        <v>618</v>
      </c>
      <c r="H122" s="82" t="s">
        <v>264</v>
      </c>
      <c r="I122" s="14">
        <v>49</v>
      </c>
      <c r="J122" s="222">
        <v>15.93</v>
      </c>
      <c r="K122" s="222">
        <v>19</v>
      </c>
      <c r="L122" s="82" t="s">
        <v>1075</v>
      </c>
      <c r="M122" s="82" t="s">
        <v>223</v>
      </c>
      <c r="N122" s="82" t="s">
        <v>1043</v>
      </c>
      <c r="O122" s="82" t="s">
        <v>1076</v>
      </c>
      <c r="P122" s="14" t="s">
        <v>31</v>
      </c>
      <c r="Q122" s="14">
        <v>1</v>
      </c>
      <c r="R122" s="14">
        <v>13</v>
      </c>
      <c r="S122" s="14">
        <v>1</v>
      </c>
      <c r="U122" s="79" t="s">
        <v>1077</v>
      </c>
      <c r="V122" s="79" t="s">
        <v>287</v>
      </c>
    </row>
    <row r="123" spans="2:22">
      <c r="B123" s="336">
        <v>113</v>
      </c>
      <c r="C123" s="237">
        <v>19</v>
      </c>
      <c r="D123" s="14">
        <v>5</v>
      </c>
      <c r="E123" s="82" t="s">
        <v>511</v>
      </c>
      <c r="F123" s="82" t="s">
        <v>8</v>
      </c>
      <c r="G123" s="82" t="s">
        <v>613</v>
      </c>
      <c r="H123" s="82" t="s">
        <v>264</v>
      </c>
      <c r="I123" s="14">
        <v>74</v>
      </c>
      <c r="J123" s="222">
        <v>-24.29</v>
      </c>
      <c r="K123" s="222">
        <v>-115.03</v>
      </c>
      <c r="L123" s="82" t="s">
        <v>1078</v>
      </c>
      <c r="M123" s="82" t="s">
        <v>223</v>
      </c>
      <c r="N123" s="82" t="s">
        <v>1043</v>
      </c>
      <c r="O123" s="82" t="s">
        <v>1079</v>
      </c>
      <c r="P123" s="14" t="s">
        <v>432</v>
      </c>
      <c r="Q123" s="14">
        <v>1</v>
      </c>
      <c r="R123" s="14">
        <v>13</v>
      </c>
      <c r="S123" s="14">
        <v>1</v>
      </c>
      <c r="U123" s="79" t="s">
        <v>1080</v>
      </c>
      <c r="V123" s="79" t="s">
        <v>1081</v>
      </c>
    </row>
    <row r="124" spans="2:22">
      <c r="B124" s="336">
        <v>114</v>
      </c>
      <c r="C124" s="237">
        <v>19</v>
      </c>
      <c r="D124" s="14">
        <v>6</v>
      </c>
      <c r="E124" s="82" t="s">
        <v>616</v>
      </c>
      <c r="F124" s="82" t="s">
        <v>8</v>
      </c>
      <c r="G124" s="82" t="s">
        <v>503</v>
      </c>
      <c r="H124" s="82" t="s">
        <v>264</v>
      </c>
      <c r="I124" s="14">
        <v>66</v>
      </c>
      <c r="J124" s="222">
        <v>-20.49</v>
      </c>
      <c r="K124" s="222">
        <v>-988.65</v>
      </c>
      <c r="L124" s="82" t="s">
        <v>1082</v>
      </c>
      <c r="M124" s="82" t="s">
        <v>223</v>
      </c>
      <c r="N124" s="82" t="s">
        <v>1043</v>
      </c>
      <c r="O124" s="82" t="s">
        <v>1083</v>
      </c>
      <c r="P124" s="14" t="s">
        <v>1084</v>
      </c>
      <c r="Q124" s="14">
        <v>1</v>
      </c>
      <c r="R124" s="14">
        <v>8</v>
      </c>
      <c r="S124" s="14">
        <v>1</v>
      </c>
      <c r="T124" s="14" t="s">
        <v>8</v>
      </c>
      <c r="U124" s="79" t="s">
        <v>1085</v>
      </c>
      <c r="V124" s="79" t="s">
        <v>1086</v>
      </c>
    </row>
    <row r="125" spans="2:22">
      <c r="B125" s="336">
        <v>115</v>
      </c>
      <c r="C125" s="237">
        <v>20</v>
      </c>
      <c r="D125" s="14">
        <v>1</v>
      </c>
      <c r="E125" s="82" t="s">
        <v>622</v>
      </c>
      <c r="F125" s="82" t="s">
        <v>182</v>
      </c>
      <c r="G125" s="82" t="s">
        <v>616</v>
      </c>
      <c r="H125" s="82" t="s">
        <v>262</v>
      </c>
      <c r="I125" s="14">
        <v>48</v>
      </c>
      <c r="J125" s="222">
        <v>0</v>
      </c>
      <c r="K125" s="222">
        <v>0</v>
      </c>
      <c r="L125" s="82" t="s">
        <v>1087</v>
      </c>
      <c r="M125" s="82" t="s">
        <v>223</v>
      </c>
      <c r="N125" s="82" t="s">
        <v>1043</v>
      </c>
      <c r="O125" s="82" t="s">
        <v>1088</v>
      </c>
      <c r="P125" s="14" t="s">
        <v>16</v>
      </c>
      <c r="U125" s="79" t="s">
        <v>1089</v>
      </c>
      <c r="V125" s="79" t="s">
        <v>282</v>
      </c>
    </row>
    <row r="126" spans="2:22">
      <c r="B126" s="336">
        <v>116</v>
      </c>
      <c r="C126" s="237">
        <v>20</v>
      </c>
      <c r="D126" s="14">
        <v>2</v>
      </c>
      <c r="E126" s="82" t="s">
        <v>503</v>
      </c>
      <c r="F126" s="82" t="s">
        <v>7</v>
      </c>
      <c r="G126" s="82" t="s">
        <v>511</v>
      </c>
      <c r="H126" s="82" t="s">
        <v>264</v>
      </c>
      <c r="I126" s="14">
        <v>39</v>
      </c>
      <c r="J126" s="222">
        <v>19.07</v>
      </c>
      <c r="K126" s="222">
        <v>15.41</v>
      </c>
      <c r="L126" s="82" t="s">
        <v>1090</v>
      </c>
      <c r="M126" s="82" t="s">
        <v>223</v>
      </c>
      <c r="N126" s="82" t="s">
        <v>1043</v>
      </c>
      <c r="O126" s="82" t="s">
        <v>1091</v>
      </c>
      <c r="P126" s="14" t="s">
        <v>857</v>
      </c>
      <c r="U126" s="79" t="s">
        <v>1092</v>
      </c>
      <c r="V126" s="79" t="s">
        <v>859</v>
      </c>
    </row>
    <row r="127" spans="2:22">
      <c r="B127" s="336">
        <v>117</v>
      </c>
      <c r="C127" s="237">
        <v>20</v>
      </c>
      <c r="D127" s="14">
        <v>3</v>
      </c>
      <c r="E127" s="82" t="s">
        <v>613</v>
      </c>
      <c r="F127" s="82" t="s">
        <v>182</v>
      </c>
      <c r="G127" s="82" t="s">
        <v>614</v>
      </c>
      <c r="H127" s="82" t="s">
        <v>262</v>
      </c>
      <c r="I127" s="14">
        <v>88</v>
      </c>
      <c r="J127" s="222">
        <v>0.93</v>
      </c>
      <c r="K127" s="222">
        <v>0</v>
      </c>
      <c r="L127" s="82" t="s">
        <v>1093</v>
      </c>
      <c r="M127" s="82" t="s">
        <v>223</v>
      </c>
      <c r="N127" s="82" t="s">
        <v>1043</v>
      </c>
      <c r="O127" s="82" t="s">
        <v>1094</v>
      </c>
      <c r="P127" s="14" t="s">
        <v>31</v>
      </c>
      <c r="Q127" s="14">
        <v>1</v>
      </c>
      <c r="R127" s="14">
        <v>10</v>
      </c>
      <c r="S127" s="14">
        <v>1</v>
      </c>
      <c r="U127" s="79" t="s">
        <v>1095</v>
      </c>
      <c r="V127" s="79" t="s">
        <v>287</v>
      </c>
    </row>
    <row r="128" spans="2:22">
      <c r="B128" s="336">
        <v>118</v>
      </c>
      <c r="C128" s="237">
        <v>20</v>
      </c>
      <c r="D128" s="14">
        <v>4</v>
      </c>
      <c r="E128" s="82" t="s">
        <v>618</v>
      </c>
      <c r="F128" s="82" t="s">
        <v>7</v>
      </c>
      <c r="G128" s="82" t="s">
        <v>615</v>
      </c>
      <c r="H128" s="82" t="s">
        <v>264</v>
      </c>
      <c r="I128" s="14">
        <v>81</v>
      </c>
      <c r="J128" s="222">
        <v>12.76</v>
      </c>
      <c r="K128" s="222">
        <v>19.36</v>
      </c>
      <c r="L128" s="82" t="s">
        <v>1096</v>
      </c>
      <c r="M128" s="82" t="s">
        <v>223</v>
      </c>
      <c r="N128" s="82" t="s">
        <v>1043</v>
      </c>
      <c r="O128" s="82" t="s">
        <v>1067</v>
      </c>
      <c r="P128" s="14" t="s">
        <v>772</v>
      </c>
      <c r="Q128" s="14">
        <v>1</v>
      </c>
      <c r="R128" s="14">
        <v>7</v>
      </c>
      <c r="S128" s="14">
        <v>0</v>
      </c>
      <c r="T128" s="14" t="s">
        <v>7</v>
      </c>
      <c r="U128" s="79" t="s">
        <v>1097</v>
      </c>
      <c r="V128" s="79" t="s">
        <v>866</v>
      </c>
    </row>
    <row r="129" spans="2:22">
      <c r="B129" s="336">
        <v>119</v>
      </c>
      <c r="C129" s="237">
        <v>20</v>
      </c>
      <c r="D129" s="14">
        <v>5</v>
      </c>
      <c r="E129" s="82" t="s">
        <v>621</v>
      </c>
      <c r="F129" s="82" t="s">
        <v>7</v>
      </c>
      <c r="G129" s="82" t="s">
        <v>623</v>
      </c>
      <c r="H129" s="82" t="s">
        <v>676</v>
      </c>
      <c r="I129" s="14">
        <v>46</v>
      </c>
      <c r="J129" s="222">
        <v>327.66000000000003</v>
      </c>
      <c r="K129" s="222" t="s">
        <v>678</v>
      </c>
      <c r="L129" s="82" t="s">
        <v>1098</v>
      </c>
      <c r="M129" s="82" t="s">
        <v>223</v>
      </c>
      <c r="N129" s="82" t="s">
        <v>1043</v>
      </c>
      <c r="O129" s="82" t="s">
        <v>1099</v>
      </c>
      <c r="P129" s="14" t="s">
        <v>21</v>
      </c>
      <c r="U129" s="79" t="s">
        <v>1100</v>
      </c>
      <c r="V129" s="79" t="s">
        <v>292</v>
      </c>
    </row>
    <row r="130" spans="2:22">
      <c r="B130" s="336">
        <v>120</v>
      </c>
      <c r="C130" s="237">
        <v>20</v>
      </c>
      <c r="D130" s="14">
        <v>6</v>
      </c>
      <c r="E130" s="82" t="s">
        <v>617</v>
      </c>
      <c r="F130" s="82" t="s">
        <v>7</v>
      </c>
      <c r="G130" s="82" t="s">
        <v>505</v>
      </c>
      <c r="H130" s="82" t="s">
        <v>268</v>
      </c>
      <c r="I130" s="14">
        <v>46</v>
      </c>
      <c r="J130" s="222">
        <v>97.98</v>
      </c>
      <c r="K130" s="222" t="s">
        <v>1101</v>
      </c>
      <c r="L130" s="82" t="s">
        <v>1102</v>
      </c>
      <c r="M130" s="82" t="s">
        <v>223</v>
      </c>
      <c r="N130" s="82" t="s">
        <v>1043</v>
      </c>
      <c r="O130" s="82" t="s">
        <v>1088</v>
      </c>
      <c r="P130" s="14" t="s">
        <v>341</v>
      </c>
      <c r="Q130" s="14">
        <v>1</v>
      </c>
      <c r="R130" s="14">
        <v>6</v>
      </c>
      <c r="U130" s="79" t="s">
        <v>1103</v>
      </c>
      <c r="V130" s="79" t="s">
        <v>873</v>
      </c>
    </row>
    <row r="131" spans="2:22">
      <c r="B131" s="336">
        <v>121</v>
      </c>
      <c r="C131" s="237">
        <v>21</v>
      </c>
      <c r="D131" s="14">
        <v>1</v>
      </c>
      <c r="E131" s="82" t="s">
        <v>617</v>
      </c>
      <c r="F131" s="82" t="s">
        <v>7</v>
      </c>
      <c r="G131" s="82" t="s">
        <v>622</v>
      </c>
      <c r="H131" s="82" t="s">
        <v>268</v>
      </c>
      <c r="I131" s="14">
        <v>48</v>
      </c>
      <c r="J131" s="222">
        <v>97.92</v>
      </c>
      <c r="K131" s="222">
        <v>2.15</v>
      </c>
      <c r="L131" s="82" t="s">
        <v>1104</v>
      </c>
      <c r="M131" s="82" t="s">
        <v>223</v>
      </c>
      <c r="N131" s="82" t="s">
        <v>1043</v>
      </c>
      <c r="O131" s="82" t="s">
        <v>1105</v>
      </c>
      <c r="P131" s="14" t="s">
        <v>14</v>
      </c>
      <c r="Q131" s="14">
        <v>1</v>
      </c>
      <c r="R131" s="14">
        <v>6</v>
      </c>
      <c r="U131" s="79" t="s">
        <v>1106</v>
      </c>
      <c r="V131" s="79" t="s">
        <v>263</v>
      </c>
    </row>
    <row r="132" spans="2:22">
      <c r="B132" s="336">
        <v>122</v>
      </c>
      <c r="C132" s="237">
        <v>21</v>
      </c>
      <c r="D132" s="14">
        <v>2</v>
      </c>
      <c r="E132" s="82" t="s">
        <v>505</v>
      </c>
      <c r="F132" s="82" t="s">
        <v>7</v>
      </c>
      <c r="G132" s="82" t="s">
        <v>621</v>
      </c>
      <c r="H132" s="82" t="s">
        <v>264</v>
      </c>
      <c r="I132" s="14">
        <v>69</v>
      </c>
      <c r="J132" s="222">
        <v>19.32</v>
      </c>
      <c r="K132" s="222">
        <v>20.260000000000002</v>
      </c>
      <c r="L132" s="82" t="s">
        <v>1107</v>
      </c>
      <c r="M132" s="82" t="s">
        <v>223</v>
      </c>
      <c r="N132" s="82" t="s">
        <v>1108</v>
      </c>
      <c r="O132" s="82" t="s">
        <v>1109</v>
      </c>
      <c r="P132" s="14" t="s">
        <v>879</v>
      </c>
      <c r="Q132" s="14">
        <v>1</v>
      </c>
      <c r="R132" s="14">
        <v>7</v>
      </c>
      <c r="T132" s="14" t="s">
        <v>7</v>
      </c>
      <c r="U132" s="79" t="s">
        <v>1110</v>
      </c>
      <c r="V132" s="79" t="s">
        <v>481</v>
      </c>
    </row>
    <row r="133" spans="2:22">
      <c r="B133" s="336">
        <v>123</v>
      </c>
      <c r="C133" s="237">
        <v>21</v>
      </c>
      <c r="D133" s="14">
        <v>3</v>
      </c>
      <c r="E133" s="82" t="s">
        <v>623</v>
      </c>
      <c r="F133" s="82" t="s">
        <v>8</v>
      </c>
      <c r="G133" s="82" t="s">
        <v>618</v>
      </c>
      <c r="H133" s="82" t="s">
        <v>741</v>
      </c>
      <c r="I133" s="14">
        <v>44</v>
      </c>
      <c r="J133" s="224" t="s">
        <v>2190</v>
      </c>
      <c r="K133" s="224" t="s">
        <v>2189</v>
      </c>
      <c r="L133" s="82" t="s">
        <v>1111</v>
      </c>
      <c r="M133" s="82" t="s">
        <v>223</v>
      </c>
      <c r="N133" s="82" t="s">
        <v>1108</v>
      </c>
      <c r="O133" s="82" t="s">
        <v>1112</v>
      </c>
      <c r="P133" s="14" t="s">
        <v>489</v>
      </c>
      <c r="U133" s="79" t="s">
        <v>1113</v>
      </c>
      <c r="V133" s="79" t="s">
        <v>352</v>
      </c>
    </row>
    <row r="134" spans="2:22">
      <c r="B134" s="336">
        <v>124</v>
      </c>
      <c r="C134" s="237">
        <v>21</v>
      </c>
      <c r="D134" s="14">
        <v>4</v>
      </c>
      <c r="E134" s="82" t="s">
        <v>615</v>
      </c>
      <c r="F134" s="82" t="s">
        <v>8</v>
      </c>
      <c r="G134" s="82" t="s">
        <v>613</v>
      </c>
      <c r="H134" s="82" t="s">
        <v>264</v>
      </c>
      <c r="I134" s="14">
        <v>53</v>
      </c>
      <c r="J134" s="222">
        <v>-15.03</v>
      </c>
      <c r="K134" s="222">
        <v>-187.01</v>
      </c>
      <c r="L134" s="82" t="s">
        <v>1114</v>
      </c>
      <c r="M134" s="82" t="s">
        <v>223</v>
      </c>
      <c r="N134" s="82" t="s">
        <v>1108</v>
      </c>
      <c r="O134" s="82" t="s">
        <v>1115</v>
      </c>
      <c r="P134" s="14" t="s">
        <v>886</v>
      </c>
      <c r="Q134" s="14">
        <v>1</v>
      </c>
      <c r="R134" s="14">
        <v>8</v>
      </c>
      <c r="S134" s="14">
        <v>1</v>
      </c>
      <c r="U134" s="79" t="s">
        <v>1116</v>
      </c>
      <c r="V134" s="79" t="s">
        <v>888</v>
      </c>
    </row>
    <row r="135" spans="2:22">
      <c r="B135" s="336">
        <v>125</v>
      </c>
      <c r="C135" s="237">
        <v>21</v>
      </c>
      <c r="D135" s="14">
        <v>5</v>
      </c>
      <c r="E135" s="82" t="s">
        <v>614</v>
      </c>
      <c r="F135" s="82" t="s">
        <v>7</v>
      </c>
      <c r="G135" s="82" t="s">
        <v>503</v>
      </c>
      <c r="H135" s="82" t="s">
        <v>264</v>
      </c>
      <c r="I135" s="14">
        <v>62</v>
      </c>
      <c r="J135" s="222">
        <v>14.1</v>
      </c>
      <c r="K135" s="222" t="s">
        <v>1013</v>
      </c>
      <c r="L135" s="82" t="s">
        <v>1117</v>
      </c>
      <c r="M135" s="82" t="s">
        <v>223</v>
      </c>
      <c r="N135" s="82" t="s">
        <v>1108</v>
      </c>
      <c r="O135" s="82" t="s">
        <v>1118</v>
      </c>
      <c r="P135" s="14" t="s">
        <v>487</v>
      </c>
      <c r="U135" s="79" t="s">
        <v>1119</v>
      </c>
      <c r="V135" s="79" t="s">
        <v>488</v>
      </c>
    </row>
    <row r="136" spans="2:22">
      <c r="B136" s="336">
        <v>126</v>
      </c>
      <c r="C136" s="237">
        <v>21</v>
      </c>
      <c r="D136" s="14">
        <v>6</v>
      </c>
      <c r="E136" s="82" t="s">
        <v>511</v>
      </c>
      <c r="F136" s="82" t="s">
        <v>182</v>
      </c>
      <c r="G136" s="82" t="s">
        <v>616</v>
      </c>
      <c r="H136" s="82" t="s">
        <v>262</v>
      </c>
      <c r="I136" s="14">
        <v>47</v>
      </c>
      <c r="J136" s="222">
        <v>0</v>
      </c>
      <c r="K136" s="222">
        <v>0</v>
      </c>
      <c r="L136" s="82" t="s">
        <v>1120</v>
      </c>
      <c r="M136" s="82" t="s">
        <v>223</v>
      </c>
      <c r="N136" s="82" t="s">
        <v>1108</v>
      </c>
      <c r="O136" s="82" t="s">
        <v>836</v>
      </c>
      <c r="P136" s="14" t="s">
        <v>753</v>
      </c>
      <c r="U136" s="79" t="s">
        <v>1121</v>
      </c>
      <c r="V136" s="79" t="s">
        <v>897</v>
      </c>
    </row>
    <row r="137" spans="2:22">
      <c r="B137" s="336">
        <v>127</v>
      </c>
      <c r="C137" s="237">
        <v>22</v>
      </c>
      <c r="D137" s="14">
        <v>1</v>
      </c>
      <c r="E137" s="82" t="s">
        <v>622</v>
      </c>
      <c r="F137" s="82" t="s">
        <v>8</v>
      </c>
      <c r="G137" s="82" t="s">
        <v>511</v>
      </c>
      <c r="H137" s="82" t="s">
        <v>264</v>
      </c>
      <c r="I137" s="14">
        <v>38</v>
      </c>
      <c r="J137" s="222">
        <v>-11.63</v>
      </c>
      <c r="K137" s="224" t="s">
        <v>2191</v>
      </c>
      <c r="L137" s="82" t="s">
        <v>1122</v>
      </c>
      <c r="M137" s="82" t="s">
        <v>223</v>
      </c>
      <c r="N137" s="82" t="s">
        <v>1108</v>
      </c>
      <c r="O137" s="82" t="s">
        <v>1123</v>
      </c>
      <c r="P137" s="14" t="s">
        <v>772</v>
      </c>
      <c r="U137" s="79" t="s">
        <v>1124</v>
      </c>
      <c r="V137" s="79" t="s">
        <v>271</v>
      </c>
    </row>
    <row r="138" spans="2:22">
      <c r="B138" s="336">
        <v>128</v>
      </c>
      <c r="C138" s="237">
        <v>22</v>
      </c>
      <c r="D138" s="14">
        <v>2</v>
      </c>
      <c r="E138" s="82" t="s">
        <v>616</v>
      </c>
      <c r="F138" s="82" t="s">
        <v>8</v>
      </c>
      <c r="G138" s="82" t="s">
        <v>614</v>
      </c>
      <c r="H138" s="82" t="s">
        <v>264</v>
      </c>
      <c r="I138" s="14">
        <v>105</v>
      </c>
      <c r="J138" s="222">
        <v>-327.52999999999997</v>
      </c>
      <c r="K138" s="224" t="s">
        <v>2191</v>
      </c>
      <c r="L138" s="82" t="s">
        <v>1125</v>
      </c>
      <c r="M138" s="82" t="s">
        <v>223</v>
      </c>
      <c r="N138" s="82" t="s">
        <v>1108</v>
      </c>
      <c r="O138" s="82" t="s">
        <v>1126</v>
      </c>
      <c r="P138" s="14" t="s">
        <v>1127</v>
      </c>
      <c r="U138" s="79" t="s">
        <v>1128</v>
      </c>
      <c r="V138" s="79" t="s">
        <v>1129</v>
      </c>
    </row>
    <row r="139" spans="2:22">
      <c r="B139" s="336">
        <v>129</v>
      </c>
      <c r="C139" s="237">
        <v>22</v>
      </c>
      <c r="D139" s="14">
        <v>3</v>
      </c>
      <c r="E139" s="82" t="s">
        <v>503</v>
      </c>
      <c r="F139" s="82" t="s">
        <v>182</v>
      </c>
      <c r="G139" s="82" t="s">
        <v>615</v>
      </c>
      <c r="H139" s="82" t="s">
        <v>268</v>
      </c>
      <c r="I139" s="14">
        <v>61</v>
      </c>
      <c r="J139" s="222">
        <v>0</v>
      </c>
      <c r="K139" s="222">
        <v>0</v>
      </c>
      <c r="L139" s="82" t="s">
        <v>1130</v>
      </c>
      <c r="M139" s="82" t="s">
        <v>223</v>
      </c>
      <c r="N139" s="82" t="s">
        <v>1108</v>
      </c>
      <c r="O139" s="82" t="s">
        <v>1131</v>
      </c>
      <c r="P139" s="14" t="s">
        <v>335</v>
      </c>
      <c r="Q139" s="14">
        <v>1</v>
      </c>
      <c r="R139" s="14">
        <v>6</v>
      </c>
      <c r="U139" s="79" t="s">
        <v>1132</v>
      </c>
      <c r="V139" s="79" t="s">
        <v>737</v>
      </c>
    </row>
    <row r="140" spans="2:22">
      <c r="B140" s="336">
        <v>130</v>
      </c>
      <c r="C140" s="237">
        <v>22</v>
      </c>
      <c r="D140" s="14">
        <v>4</v>
      </c>
      <c r="E140" s="82" t="s">
        <v>613</v>
      </c>
      <c r="F140" s="82" t="s">
        <v>7</v>
      </c>
      <c r="G140" s="82" t="s">
        <v>623</v>
      </c>
      <c r="H140" s="82" t="s">
        <v>268</v>
      </c>
      <c r="I140" s="14">
        <v>44</v>
      </c>
      <c r="J140" s="222">
        <v>185.61</v>
      </c>
      <c r="K140" s="222">
        <v>7.83</v>
      </c>
      <c r="L140" s="82" t="s">
        <v>1133</v>
      </c>
      <c r="M140" s="82" t="s">
        <v>223</v>
      </c>
      <c r="N140" s="82" t="s">
        <v>1108</v>
      </c>
      <c r="O140" s="82" t="s">
        <v>1134</v>
      </c>
      <c r="P140" s="14" t="s">
        <v>491</v>
      </c>
      <c r="Q140" s="14">
        <v>1</v>
      </c>
      <c r="R140" s="14">
        <v>6</v>
      </c>
      <c r="U140" s="79" t="s">
        <v>1135</v>
      </c>
      <c r="V140" s="79" t="s">
        <v>352</v>
      </c>
    </row>
    <row r="141" spans="2:22">
      <c r="B141" s="336">
        <v>131</v>
      </c>
      <c r="C141" s="237">
        <v>22</v>
      </c>
      <c r="D141" s="14">
        <v>5</v>
      </c>
      <c r="E141" s="82" t="s">
        <v>618</v>
      </c>
      <c r="F141" s="82" t="s">
        <v>182</v>
      </c>
      <c r="G141" s="82" t="s">
        <v>505</v>
      </c>
      <c r="H141" s="82" t="s">
        <v>262</v>
      </c>
      <c r="I141" s="14">
        <v>72</v>
      </c>
      <c r="J141" s="222">
        <v>-0.1</v>
      </c>
      <c r="K141" s="222">
        <v>0</v>
      </c>
      <c r="L141" s="82" t="s">
        <v>1136</v>
      </c>
      <c r="M141" s="82" t="s">
        <v>223</v>
      </c>
      <c r="N141" s="82" t="s">
        <v>1108</v>
      </c>
      <c r="O141" s="82" t="s">
        <v>1137</v>
      </c>
      <c r="P141" s="14" t="s">
        <v>23</v>
      </c>
      <c r="U141" s="79" t="s">
        <v>1138</v>
      </c>
      <c r="V141" s="79" t="s">
        <v>273</v>
      </c>
    </row>
    <row r="142" spans="2:22">
      <c r="B142" s="336">
        <v>132</v>
      </c>
      <c r="C142" s="237">
        <v>22</v>
      </c>
      <c r="D142" s="14">
        <v>6</v>
      </c>
      <c r="E142" s="82" t="s">
        <v>621</v>
      </c>
      <c r="F142" s="82" t="s">
        <v>8</v>
      </c>
      <c r="G142" s="82" t="s">
        <v>617</v>
      </c>
      <c r="H142" s="82" t="s">
        <v>264</v>
      </c>
      <c r="I142" s="14">
        <v>62</v>
      </c>
      <c r="J142" s="222">
        <v>-22.19</v>
      </c>
      <c r="K142" s="224" t="s">
        <v>2192</v>
      </c>
      <c r="L142" s="82" t="s">
        <v>1139</v>
      </c>
      <c r="M142" s="82" t="s">
        <v>223</v>
      </c>
      <c r="N142" s="82" t="s">
        <v>1108</v>
      </c>
      <c r="O142" s="82" t="s">
        <v>1140</v>
      </c>
      <c r="P142" s="14" t="s">
        <v>916</v>
      </c>
      <c r="U142" s="79" t="s">
        <v>1141</v>
      </c>
      <c r="V142" s="79" t="s">
        <v>918</v>
      </c>
    </row>
    <row r="143" spans="2:22">
      <c r="B143" s="336">
        <v>133</v>
      </c>
      <c r="C143" s="237">
        <v>23</v>
      </c>
      <c r="D143" s="14">
        <v>1</v>
      </c>
      <c r="E143" s="82" t="s">
        <v>621</v>
      </c>
      <c r="F143" s="82" t="s">
        <v>182</v>
      </c>
      <c r="G143" s="82" t="s">
        <v>622</v>
      </c>
      <c r="H143" s="82" t="s">
        <v>262</v>
      </c>
      <c r="I143" s="14">
        <v>65</v>
      </c>
      <c r="J143" s="222">
        <v>0</v>
      </c>
      <c r="K143" s="222">
        <v>0</v>
      </c>
      <c r="L143" s="82" t="s">
        <v>1142</v>
      </c>
      <c r="M143" s="82" t="s">
        <v>223</v>
      </c>
      <c r="N143" s="82" t="s">
        <v>1108</v>
      </c>
      <c r="O143" s="82" t="s">
        <v>1143</v>
      </c>
      <c r="P143" s="14" t="s">
        <v>342</v>
      </c>
      <c r="Q143" s="14">
        <v>1</v>
      </c>
      <c r="R143" s="14">
        <v>8</v>
      </c>
      <c r="S143" s="14">
        <v>1</v>
      </c>
      <c r="U143" s="79" t="s">
        <v>1144</v>
      </c>
      <c r="V143" s="79" t="s">
        <v>343</v>
      </c>
    </row>
    <row r="144" spans="2:22">
      <c r="B144" s="336">
        <v>134</v>
      </c>
      <c r="C144" s="237">
        <v>23</v>
      </c>
      <c r="D144" s="14">
        <v>2</v>
      </c>
      <c r="E144" s="82" t="s">
        <v>618</v>
      </c>
      <c r="F144" s="82" t="s">
        <v>7</v>
      </c>
      <c r="G144" s="82" t="s">
        <v>617</v>
      </c>
      <c r="H144" s="82" t="s">
        <v>264</v>
      </c>
      <c r="I144" s="14">
        <v>55</v>
      </c>
      <c r="J144" s="222" t="s">
        <v>1145</v>
      </c>
      <c r="K144" s="222">
        <v>97.77</v>
      </c>
      <c r="L144" s="82" t="s">
        <v>1146</v>
      </c>
      <c r="M144" s="82" t="s">
        <v>223</v>
      </c>
      <c r="N144" s="82" t="s">
        <v>1108</v>
      </c>
      <c r="O144" s="82" t="s">
        <v>1147</v>
      </c>
      <c r="P144" s="14" t="s">
        <v>14</v>
      </c>
      <c r="Q144" s="14">
        <v>1</v>
      </c>
      <c r="R144" s="14">
        <v>8</v>
      </c>
      <c r="S144" s="14">
        <v>1</v>
      </c>
      <c r="U144" s="79" t="s">
        <v>1148</v>
      </c>
      <c r="V144" s="79" t="s">
        <v>490</v>
      </c>
    </row>
    <row r="145" spans="2:22">
      <c r="B145" s="336">
        <v>135</v>
      </c>
      <c r="C145" s="237">
        <v>23</v>
      </c>
      <c r="D145" s="14">
        <v>3</v>
      </c>
      <c r="E145" s="82" t="s">
        <v>613</v>
      </c>
      <c r="F145" s="82" t="s">
        <v>7</v>
      </c>
      <c r="G145" s="82" t="s">
        <v>505</v>
      </c>
      <c r="H145" s="82" t="s">
        <v>264</v>
      </c>
      <c r="I145" s="14">
        <v>38</v>
      </c>
      <c r="J145" s="222">
        <v>35.51</v>
      </c>
      <c r="K145" s="222">
        <v>16.03</v>
      </c>
      <c r="L145" s="82" t="s">
        <v>1149</v>
      </c>
      <c r="M145" s="82" t="s">
        <v>223</v>
      </c>
      <c r="N145" s="82" t="s">
        <v>1108</v>
      </c>
      <c r="O145" s="82" t="s">
        <v>1150</v>
      </c>
      <c r="P145" s="14" t="s">
        <v>693</v>
      </c>
      <c r="U145" s="79" t="s">
        <v>1151</v>
      </c>
      <c r="V145" s="79" t="s">
        <v>1005</v>
      </c>
    </row>
    <row r="146" spans="2:22">
      <c r="B146" s="336">
        <v>136</v>
      </c>
      <c r="C146" s="237">
        <v>23</v>
      </c>
      <c r="D146" s="14">
        <v>4</v>
      </c>
      <c r="E146" s="82" t="s">
        <v>503</v>
      </c>
      <c r="F146" s="82" t="s">
        <v>7</v>
      </c>
      <c r="G146" s="82" t="s">
        <v>623</v>
      </c>
      <c r="H146" s="82" t="s">
        <v>676</v>
      </c>
      <c r="I146" s="14">
        <v>46</v>
      </c>
      <c r="J146" s="222" t="s">
        <v>677</v>
      </c>
      <c r="K146" s="222">
        <v>0</v>
      </c>
      <c r="L146" s="82" t="s">
        <v>1152</v>
      </c>
      <c r="M146" s="82" t="s">
        <v>223</v>
      </c>
      <c r="N146" s="82" t="s">
        <v>1108</v>
      </c>
      <c r="O146" s="82" t="s">
        <v>1153</v>
      </c>
      <c r="P146" s="14" t="s">
        <v>329</v>
      </c>
      <c r="U146" s="79" t="s">
        <v>1154</v>
      </c>
      <c r="V146" s="79" t="s">
        <v>420</v>
      </c>
    </row>
    <row r="147" spans="2:22">
      <c r="B147" s="336">
        <v>137</v>
      </c>
      <c r="C147" s="237">
        <v>23</v>
      </c>
      <c r="D147" s="14">
        <v>5</v>
      </c>
      <c r="E147" s="82" t="s">
        <v>616</v>
      </c>
      <c r="F147" s="82" t="s">
        <v>182</v>
      </c>
      <c r="G147" s="82" t="s">
        <v>615</v>
      </c>
      <c r="H147" s="82" t="s">
        <v>266</v>
      </c>
      <c r="I147" s="14">
        <v>66</v>
      </c>
      <c r="J147" s="222">
        <v>0</v>
      </c>
      <c r="K147" s="222">
        <v>0</v>
      </c>
      <c r="L147" s="82" t="s">
        <v>1155</v>
      </c>
      <c r="M147" s="82" t="s">
        <v>223</v>
      </c>
      <c r="N147" s="82" t="s">
        <v>1108</v>
      </c>
      <c r="O147" s="82" t="s">
        <v>1156</v>
      </c>
      <c r="P147" s="14" t="s">
        <v>1157</v>
      </c>
      <c r="U147" s="79" t="s">
        <v>1158</v>
      </c>
      <c r="V147" s="79" t="s">
        <v>1159</v>
      </c>
    </row>
    <row r="148" spans="2:22">
      <c r="B148" s="336">
        <v>138</v>
      </c>
      <c r="C148" s="237">
        <v>23</v>
      </c>
      <c r="D148" s="14">
        <v>6</v>
      </c>
      <c r="E148" s="82" t="s">
        <v>511</v>
      </c>
      <c r="F148" s="82" t="s">
        <v>8</v>
      </c>
      <c r="G148" s="82" t="s">
        <v>614</v>
      </c>
      <c r="H148" s="82" t="s">
        <v>264</v>
      </c>
      <c r="I148" s="14">
        <v>75</v>
      </c>
      <c r="J148" s="222">
        <v>-22.28</v>
      </c>
      <c r="K148" s="222">
        <v>-26.01</v>
      </c>
      <c r="L148" s="82" t="s">
        <v>1160</v>
      </c>
      <c r="M148" s="82" t="s">
        <v>223</v>
      </c>
      <c r="N148" s="82" t="s">
        <v>1108</v>
      </c>
      <c r="O148" s="82" t="s">
        <v>1161</v>
      </c>
      <c r="P148" s="14" t="s">
        <v>432</v>
      </c>
      <c r="Q148" s="14">
        <v>1</v>
      </c>
      <c r="R148" s="14">
        <v>11</v>
      </c>
      <c r="S148" s="14">
        <v>1</v>
      </c>
      <c r="U148" s="79" t="s">
        <v>1162</v>
      </c>
      <c r="V148" s="79" t="s">
        <v>1081</v>
      </c>
    </row>
    <row r="149" spans="2:22">
      <c r="B149" s="336">
        <v>139</v>
      </c>
      <c r="C149" s="237">
        <v>24</v>
      </c>
      <c r="D149" s="14">
        <v>1</v>
      </c>
      <c r="E149" s="82" t="s">
        <v>622</v>
      </c>
      <c r="F149" s="82" t="s">
        <v>182</v>
      </c>
      <c r="G149" s="82" t="s">
        <v>614</v>
      </c>
      <c r="H149" s="82" t="s">
        <v>268</v>
      </c>
      <c r="I149" s="14">
        <v>63</v>
      </c>
      <c r="J149" s="222">
        <v>-1.74</v>
      </c>
      <c r="K149" s="222">
        <v>-1.32</v>
      </c>
      <c r="L149" s="82" t="s">
        <v>1163</v>
      </c>
      <c r="M149" s="82" t="s">
        <v>223</v>
      </c>
      <c r="N149" s="82" t="s">
        <v>1108</v>
      </c>
      <c r="O149" s="82" t="s">
        <v>902</v>
      </c>
      <c r="P149" s="14" t="s">
        <v>477</v>
      </c>
      <c r="Q149" s="14">
        <v>1</v>
      </c>
      <c r="R149" s="14">
        <v>6</v>
      </c>
      <c r="U149" s="79" t="s">
        <v>1164</v>
      </c>
      <c r="V149" s="79" t="s">
        <v>1165</v>
      </c>
    </row>
    <row r="150" spans="2:22">
      <c r="B150" s="336">
        <v>140</v>
      </c>
      <c r="C150" s="237">
        <v>24</v>
      </c>
      <c r="D150" s="14">
        <v>2</v>
      </c>
      <c r="E150" s="82" t="s">
        <v>615</v>
      </c>
      <c r="F150" s="82" t="s">
        <v>7</v>
      </c>
      <c r="G150" s="82" t="s">
        <v>511</v>
      </c>
      <c r="H150" s="82" t="s">
        <v>264</v>
      </c>
      <c r="I150" s="14">
        <v>78</v>
      </c>
      <c r="J150" s="222">
        <v>28.12</v>
      </c>
      <c r="K150" s="222">
        <v>22.25</v>
      </c>
      <c r="L150" s="82" t="s">
        <v>1166</v>
      </c>
      <c r="M150" s="82" t="s">
        <v>223</v>
      </c>
      <c r="N150" s="82" t="s">
        <v>1108</v>
      </c>
      <c r="O150" s="82" t="s">
        <v>1167</v>
      </c>
      <c r="P150" s="14" t="s">
        <v>1168</v>
      </c>
      <c r="Q150" s="14">
        <v>1</v>
      </c>
      <c r="R150" s="14">
        <v>7</v>
      </c>
      <c r="S150" s="14">
        <v>1</v>
      </c>
      <c r="T150" s="14" t="s">
        <v>7</v>
      </c>
      <c r="U150" s="79" t="s">
        <v>1169</v>
      </c>
      <c r="V150" s="79" t="s">
        <v>1170</v>
      </c>
    </row>
    <row r="151" spans="2:22">
      <c r="B151" s="336">
        <v>141</v>
      </c>
      <c r="C151" s="237">
        <v>24</v>
      </c>
      <c r="D151" s="14">
        <v>3</v>
      </c>
      <c r="E151" s="82" t="s">
        <v>623</v>
      </c>
      <c r="F151" s="82" t="s">
        <v>8</v>
      </c>
      <c r="G151" s="82" t="s">
        <v>616</v>
      </c>
      <c r="H151" s="82" t="s">
        <v>741</v>
      </c>
      <c r="I151" s="14">
        <v>40</v>
      </c>
      <c r="J151" s="222">
        <v>0</v>
      </c>
      <c r="K151" s="222">
        <v>-327.66000000000003</v>
      </c>
      <c r="L151" s="82" t="s">
        <v>1171</v>
      </c>
      <c r="M151" s="82" t="s">
        <v>223</v>
      </c>
      <c r="N151" s="82" t="s">
        <v>1108</v>
      </c>
      <c r="O151" s="82" t="s">
        <v>1172</v>
      </c>
      <c r="P151" s="14" t="s">
        <v>429</v>
      </c>
      <c r="U151" s="79" t="s">
        <v>1173</v>
      </c>
      <c r="V151" s="79" t="s">
        <v>430</v>
      </c>
    </row>
    <row r="152" spans="2:22">
      <c r="B152" s="336">
        <v>142</v>
      </c>
      <c r="C152" s="237">
        <v>24</v>
      </c>
      <c r="D152" s="14">
        <v>4</v>
      </c>
      <c r="E152" s="82" t="s">
        <v>505</v>
      </c>
      <c r="F152" s="82" t="s">
        <v>8</v>
      </c>
      <c r="G152" s="82" t="s">
        <v>503</v>
      </c>
      <c r="H152" s="82" t="s">
        <v>264</v>
      </c>
      <c r="I152" s="14">
        <v>55</v>
      </c>
      <c r="J152" s="224" t="s">
        <v>2192</v>
      </c>
      <c r="K152" s="222">
        <v>-21.91</v>
      </c>
      <c r="L152" s="82" t="s">
        <v>1174</v>
      </c>
      <c r="M152" s="82" t="s">
        <v>223</v>
      </c>
      <c r="N152" s="82" t="s">
        <v>1175</v>
      </c>
      <c r="O152" s="82" t="s">
        <v>1176</v>
      </c>
      <c r="P152" s="14" t="s">
        <v>432</v>
      </c>
      <c r="U152" s="79" t="s">
        <v>1177</v>
      </c>
      <c r="V152" s="79" t="s">
        <v>1081</v>
      </c>
    </row>
    <row r="153" spans="2:22">
      <c r="B153" s="336">
        <v>143</v>
      </c>
      <c r="C153" s="237">
        <v>24</v>
      </c>
      <c r="D153" s="14">
        <v>5</v>
      </c>
      <c r="E153" s="82" t="s">
        <v>617</v>
      </c>
      <c r="F153" s="82" t="s">
        <v>8</v>
      </c>
      <c r="G153" s="82" t="s">
        <v>613</v>
      </c>
      <c r="H153" s="82" t="s">
        <v>264</v>
      </c>
      <c r="I153" s="14">
        <v>65</v>
      </c>
      <c r="J153" s="222">
        <v>-97.75</v>
      </c>
      <c r="K153" s="222">
        <v>-33.96</v>
      </c>
      <c r="L153" s="82" t="s">
        <v>1178</v>
      </c>
      <c r="M153" s="82" t="s">
        <v>223</v>
      </c>
      <c r="N153" s="82" t="s">
        <v>1175</v>
      </c>
      <c r="O153" s="82" t="s">
        <v>1179</v>
      </c>
      <c r="P153" s="14" t="s">
        <v>396</v>
      </c>
      <c r="Q153" s="14">
        <v>1</v>
      </c>
      <c r="R153" s="14">
        <v>10</v>
      </c>
      <c r="S153" s="14">
        <v>1</v>
      </c>
      <c r="U153" s="79" t="s">
        <v>1180</v>
      </c>
      <c r="V153" s="79" t="s">
        <v>397</v>
      </c>
    </row>
    <row r="154" spans="2:22">
      <c r="B154" s="336">
        <v>144</v>
      </c>
      <c r="C154" s="237">
        <v>24</v>
      </c>
      <c r="D154" s="14">
        <v>6</v>
      </c>
      <c r="E154" s="82" t="s">
        <v>621</v>
      </c>
      <c r="F154" s="82" t="s">
        <v>182</v>
      </c>
      <c r="G154" s="82" t="s">
        <v>618</v>
      </c>
      <c r="H154" s="82" t="s">
        <v>262</v>
      </c>
      <c r="I154" s="14">
        <v>139</v>
      </c>
      <c r="J154" s="222">
        <v>0</v>
      </c>
      <c r="K154" s="222">
        <v>0.1</v>
      </c>
      <c r="L154" s="82" t="s">
        <v>1181</v>
      </c>
      <c r="M154" s="82" t="s">
        <v>223</v>
      </c>
      <c r="N154" s="82" t="s">
        <v>1175</v>
      </c>
      <c r="O154" s="82" t="s">
        <v>1182</v>
      </c>
      <c r="P154" s="14" t="s">
        <v>1183</v>
      </c>
      <c r="Q154" s="14">
        <v>1</v>
      </c>
      <c r="R154" s="14">
        <v>7</v>
      </c>
      <c r="S154" s="14">
        <v>1</v>
      </c>
      <c r="T154" s="109" t="s">
        <v>392</v>
      </c>
      <c r="U154" s="79" t="s">
        <v>1184</v>
      </c>
      <c r="V154" s="79" t="s">
        <v>1185</v>
      </c>
    </row>
    <row r="155" spans="2:22">
      <c r="B155" s="336">
        <v>145</v>
      </c>
      <c r="C155" s="237">
        <v>25</v>
      </c>
      <c r="D155" s="14">
        <v>1</v>
      </c>
      <c r="E155" s="82" t="s">
        <v>618</v>
      </c>
      <c r="F155" s="82" t="s">
        <v>7</v>
      </c>
      <c r="G155" s="82" t="s">
        <v>622</v>
      </c>
      <c r="H155" s="82" t="s">
        <v>264</v>
      </c>
      <c r="I155" s="14">
        <v>73</v>
      </c>
      <c r="J155" s="222" t="s">
        <v>1186</v>
      </c>
      <c r="K155" s="222">
        <v>10.02</v>
      </c>
      <c r="L155" s="82" t="s">
        <v>1187</v>
      </c>
      <c r="M155" s="82" t="s">
        <v>223</v>
      </c>
      <c r="N155" s="82" t="s">
        <v>1175</v>
      </c>
      <c r="O155" s="82" t="s">
        <v>1188</v>
      </c>
      <c r="P155" s="14" t="s">
        <v>291</v>
      </c>
      <c r="Q155" s="14">
        <v>1</v>
      </c>
      <c r="R155" s="14">
        <v>7</v>
      </c>
      <c r="S155" s="14">
        <v>1</v>
      </c>
      <c r="T155" s="14" t="s">
        <v>7</v>
      </c>
      <c r="U155" s="79" t="s">
        <v>1189</v>
      </c>
      <c r="V155" s="79" t="s">
        <v>1190</v>
      </c>
    </row>
    <row r="156" spans="2:22">
      <c r="B156" s="336">
        <v>146</v>
      </c>
      <c r="C156" s="237">
        <v>25</v>
      </c>
      <c r="D156" s="14">
        <v>2</v>
      </c>
      <c r="E156" s="82" t="s">
        <v>613</v>
      </c>
      <c r="F156" s="82" t="s">
        <v>7</v>
      </c>
      <c r="G156" s="82" t="s">
        <v>621</v>
      </c>
      <c r="H156" s="82" t="s">
        <v>264</v>
      </c>
      <c r="I156" s="14">
        <v>63</v>
      </c>
      <c r="J156" s="222">
        <v>56.86</v>
      </c>
      <c r="K156" s="222">
        <v>12.35</v>
      </c>
      <c r="L156" s="82" t="s">
        <v>1191</v>
      </c>
      <c r="M156" s="82" t="s">
        <v>223</v>
      </c>
      <c r="N156" s="82" t="s">
        <v>1175</v>
      </c>
      <c r="O156" s="82" t="s">
        <v>1192</v>
      </c>
      <c r="P156" s="14" t="s">
        <v>1193</v>
      </c>
      <c r="U156" s="79" t="s">
        <v>1194</v>
      </c>
      <c r="V156" s="79" t="s">
        <v>1195</v>
      </c>
    </row>
    <row r="157" spans="2:22">
      <c r="B157" s="336">
        <v>147</v>
      </c>
      <c r="C157" s="237">
        <v>25</v>
      </c>
      <c r="D157" s="14">
        <v>3</v>
      </c>
      <c r="E157" s="82" t="s">
        <v>503</v>
      </c>
      <c r="F157" s="82" t="s">
        <v>7</v>
      </c>
      <c r="G157" s="82" t="s">
        <v>617</v>
      </c>
      <c r="H157" s="82" t="s">
        <v>264</v>
      </c>
      <c r="I157" s="14">
        <v>61</v>
      </c>
      <c r="J157" s="222">
        <v>14.79</v>
      </c>
      <c r="K157" s="222">
        <v>97.8</v>
      </c>
      <c r="L157" s="82" t="s">
        <v>1196</v>
      </c>
      <c r="M157" s="82" t="s">
        <v>223</v>
      </c>
      <c r="N157" s="82" t="s">
        <v>1175</v>
      </c>
      <c r="O157" s="82" t="s">
        <v>1176</v>
      </c>
      <c r="P157" s="14" t="s">
        <v>326</v>
      </c>
      <c r="U157" s="79" t="s">
        <v>1197</v>
      </c>
      <c r="V157" s="79" t="s">
        <v>339</v>
      </c>
    </row>
    <row r="158" spans="2:22">
      <c r="B158" s="336">
        <v>148</v>
      </c>
      <c r="C158" s="237">
        <v>25</v>
      </c>
      <c r="D158" s="14">
        <v>4</v>
      </c>
      <c r="E158" s="82" t="s">
        <v>616</v>
      </c>
      <c r="F158" s="82" t="s">
        <v>182</v>
      </c>
      <c r="G158" s="82" t="s">
        <v>505</v>
      </c>
      <c r="H158" s="82" t="s">
        <v>268</v>
      </c>
      <c r="I158" s="14">
        <v>50</v>
      </c>
      <c r="J158" s="222">
        <v>4.07</v>
      </c>
      <c r="K158" s="222">
        <v>0.51</v>
      </c>
      <c r="L158" s="82" t="s">
        <v>1198</v>
      </c>
      <c r="M158" s="82" t="s">
        <v>223</v>
      </c>
      <c r="N158" s="82" t="s">
        <v>1175</v>
      </c>
      <c r="O158" s="82" t="s">
        <v>1199</v>
      </c>
      <c r="P158" s="14" t="s">
        <v>1168</v>
      </c>
      <c r="Q158" s="14">
        <v>1</v>
      </c>
      <c r="R158" s="14">
        <v>6</v>
      </c>
      <c r="U158" s="79" t="s">
        <v>1200</v>
      </c>
      <c r="V158" s="79" t="s">
        <v>1170</v>
      </c>
    </row>
    <row r="159" spans="2:22">
      <c r="B159" s="336">
        <v>149</v>
      </c>
      <c r="C159" s="237">
        <v>25</v>
      </c>
      <c r="D159" s="14">
        <v>5</v>
      </c>
      <c r="E159" s="82" t="s">
        <v>511</v>
      </c>
      <c r="F159" s="82" t="s">
        <v>7</v>
      </c>
      <c r="G159" s="82" t="s">
        <v>623</v>
      </c>
      <c r="H159" s="82" t="s">
        <v>264</v>
      </c>
      <c r="I159" s="14">
        <v>33</v>
      </c>
      <c r="J159" s="222" t="s">
        <v>1013</v>
      </c>
      <c r="K159" s="222">
        <v>10.35</v>
      </c>
      <c r="L159" s="82" t="s">
        <v>1201</v>
      </c>
      <c r="M159" s="82" t="s">
        <v>223</v>
      </c>
      <c r="N159" s="82" t="s">
        <v>1175</v>
      </c>
      <c r="O159" s="82" t="s">
        <v>1202</v>
      </c>
      <c r="P159" s="14" t="s">
        <v>342</v>
      </c>
      <c r="U159" s="79" t="s">
        <v>1203</v>
      </c>
      <c r="V159" s="79" t="s">
        <v>343</v>
      </c>
    </row>
    <row r="160" spans="2:22">
      <c r="B160" s="336">
        <v>150</v>
      </c>
      <c r="C160" s="237">
        <v>25</v>
      </c>
      <c r="D160" s="14">
        <v>6</v>
      </c>
      <c r="E160" s="82" t="s">
        <v>614</v>
      </c>
      <c r="F160" s="82" t="s">
        <v>182</v>
      </c>
      <c r="G160" s="82" t="s">
        <v>615</v>
      </c>
      <c r="H160" s="82" t="s">
        <v>266</v>
      </c>
      <c r="I160" s="14">
        <v>75</v>
      </c>
      <c r="J160" s="222">
        <v>0</v>
      </c>
      <c r="K160" s="222">
        <v>0</v>
      </c>
      <c r="L160" s="82" t="s">
        <v>1204</v>
      </c>
      <c r="M160" s="82" t="s">
        <v>223</v>
      </c>
      <c r="N160" s="82" t="s">
        <v>1175</v>
      </c>
      <c r="O160" s="82" t="s">
        <v>1205</v>
      </c>
      <c r="P160" s="14" t="s">
        <v>693</v>
      </c>
      <c r="Q160" s="14">
        <v>1</v>
      </c>
      <c r="R160" s="14">
        <v>7</v>
      </c>
      <c r="S160" s="14">
        <v>1</v>
      </c>
      <c r="T160" s="109" t="s">
        <v>392</v>
      </c>
      <c r="U160" s="79" t="s">
        <v>1206</v>
      </c>
      <c r="V160" s="79" t="s">
        <v>1005</v>
      </c>
    </row>
    <row r="161" spans="2:22">
      <c r="B161" s="336">
        <v>151</v>
      </c>
      <c r="C161" s="237">
        <v>26</v>
      </c>
      <c r="D161" s="14">
        <v>1</v>
      </c>
      <c r="E161" s="82" t="s">
        <v>622</v>
      </c>
      <c r="F161" s="82" t="s">
        <v>8</v>
      </c>
      <c r="G161" s="82" t="s">
        <v>615</v>
      </c>
      <c r="H161" s="82" t="s">
        <v>268</v>
      </c>
      <c r="I161" s="14">
        <v>100</v>
      </c>
      <c r="J161" s="222">
        <v>-5.77</v>
      </c>
      <c r="K161" s="222">
        <v>-327.33999999999997</v>
      </c>
      <c r="L161" s="82" t="s">
        <v>1207</v>
      </c>
      <c r="M161" s="82" t="s">
        <v>223</v>
      </c>
      <c r="N161" s="82" t="s">
        <v>1175</v>
      </c>
      <c r="O161" s="82" t="s">
        <v>1208</v>
      </c>
      <c r="P161" s="14" t="s">
        <v>1209</v>
      </c>
      <c r="Q161" s="14">
        <v>1</v>
      </c>
      <c r="R161" s="14">
        <v>6</v>
      </c>
      <c r="U161" s="79" t="s">
        <v>1210</v>
      </c>
      <c r="V161" s="79" t="s">
        <v>1211</v>
      </c>
    </row>
    <row r="162" spans="2:22">
      <c r="B162" s="336">
        <v>152</v>
      </c>
      <c r="C162" s="237">
        <v>26</v>
      </c>
      <c r="D162" s="14">
        <v>2</v>
      </c>
      <c r="E162" s="82" t="s">
        <v>623</v>
      </c>
      <c r="F162" s="82" t="s">
        <v>8</v>
      </c>
      <c r="G162" s="82" t="s">
        <v>614</v>
      </c>
      <c r="H162" s="82" t="s">
        <v>741</v>
      </c>
      <c r="I162" s="14">
        <v>38</v>
      </c>
      <c r="J162" s="224" t="s">
        <v>2190</v>
      </c>
      <c r="K162" s="224" t="s">
        <v>2189</v>
      </c>
      <c r="L162" s="82" t="s">
        <v>1212</v>
      </c>
      <c r="M162" s="82" t="s">
        <v>223</v>
      </c>
      <c r="N162" s="82" t="s">
        <v>1175</v>
      </c>
      <c r="O162" s="82" t="s">
        <v>1213</v>
      </c>
      <c r="P162" s="14" t="s">
        <v>20</v>
      </c>
      <c r="U162" s="79" t="s">
        <v>1214</v>
      </c>
      <c r="V162" s="79" t="s">
        <v>686</v>
      </c>
    </row>
    <row r="163" spans="2:22">
      <c r="B163" s="336">
        <v>153</v>
      </c>
      <c r="C163" s="237">
        <v>26</v>
      </c>
      <c r="D163" s="14">
        <v>3</v>
      </c>
      <c r="E163" s="82" t="s">
        <v>505</v>
      </c>
      <c r="F163" s="82" t="s">
        <v>182</v>
      </c>
      <c r="G163" s="82" t="s">
        <v>511</v>
      </c>
      <c r="H163" s="82" t="s">
        <v>268</v>
      </c>
      <c r="I163" s="14">
        <v>81</v>
      </c>
      <c r="J163" s="222">
        <v>1</v>
      </c>
      <c r="K163" s="222">
        <v>0.93</v>
      </c>
      <c r="L163" s="82" t="s">
        <v>1215</v>
      </c>
      <c r="M163" s="82" t="s">
        <v>223</v>
      </c>
      <c r="N163" s="82" t="s">
        <v>1175</v>
      </c>
      <c r="O163" s="82" t="s">
        <v>1216</v>
      </c>
      <c r="P163" s="14" t="s">
        <v>1217</v>
      </c>
      <c r="Q163" s="14">
        <v>1</v>
      </c>
      <c r="R163" s="14">
        <v>6</v>
      </c>
      <c r="U163" s="79" t="s">
        <v>1218</v>
      </c>
      <c r="V163" s="79" t="s">
        <v>1219</v>
      </c>
    </row>
    <row r="164" spans="2:22">
      <c r="B164" s="336">
        <v>154</v>
      </c>
      <c r="C164" s="237">
        <v>26</v>
      </c>
      <c r="D164" s="14">
        <v>4</v>
      </c>
      <c r="E164" s="82" t="s">
        <v>617</v>
      </c>
      <c r="F164" s="82" t="s">
        <v>182</v>
      </c>
      <c r="G164" s="82" t="s">
        <v>616</v>
      </c>
      <c r="H164" s="82" t="s">
        <v>266</v>
      </c>
      <c r="I164" s="14">
        <v>66</v>
      </c>
      <c r="J164" s="222">
        <v>0</v>
      </c>
      <c r="K164" s="222">
        <v>0</v>
      </c>
      <c r="L164" s="82" t="s">
        <v>1220</v>
      </c>
      <c r="M164" s="82" t="s">
        <v>223</v>
      </c>
      <c r="N164" s="82" t="s">
        <v>1175</v>
      </c>
      <c r="O164" s="82" t="s">
        <v>1221</v>
      </c>
      <c r="P164" s="14" t="s">
        <v>31</v>
      </c>
      <c r="Q164" s="14">
        <v>1</v>
      </c>
      <c r="R164" s="14">
        <v>10</v>
      </c>
      <c r="S164" s="14">
        <v>1</v>
      </c>
      <c r="U164" s="79" t="s">
        <v>1222</v>
      </c>
      <c r="V164" s="79" t="s">
        <v>287</v>
      </c>
    </row>
    <row r="165" spans="2:22">
      <c r="B165" s="336">
        <v>155</v>
      </c>
      <c r="C165" s="237">
        <v>26</v>
      </c>
      <c r="D165" s="14">
        <v>5</v>
      </c>
      <c r="E165" s="82" t="s">
        <v>621</v>
      </c>
      <c r="F165" s="82" t="s">
        <v>7</v>
      </c>
      <c r="G165" s="82" t="s">
        <v>503</v>
      </c>
      <c r="H165" s="82" t="s">
        <v>264</v>
      </c>
      <c r="I165" s="14">
        <v>71</v>
      </c>
      <c r="J165" s="222">
        <v>29.04</v>
      </c>
      <c r="K165" s="222">
        <v>988.6</v>
      </c>
      <c r="L165" s="82" t="s">
        <v>1223</v>
      </c>
      <c r="M165" s="82" t="s">
        <v>223</v>
      </c>
      <c r="N165" s="82" t="s">
        <v>1175</v>
      </c>
      <c r="O165" s="82" t="s">
        <v>1224</v>
      </c>
      <c r="P165" s="14" t="s">
        <v>337</v>
      </c>
      <c r="Q165" s="14">
        <v>1</v>
      </c>
      <c r="R165" s="14">
        <v>7</v>
      </c>
      <c r="S165" s="14">
        <v>1</v>
      </c>
      <c r="T165" s="14" t="s">
        <v>7</v>
      </c>
      <c r="U165" s="79" t="s">
        <v>1225</v>
      </c>
      <c r="V165" s="79" t="s">
        <v>1226</v>
      </c>
    </row>
    <row r="166" spans="2:22">
      <c r="B166" s="336">
        <v>156</v>
      </c>
      <c r="C166" s="237">
        <v>26</v>
      </c>
      <c r="D166" s="14">
        <v>6</v>
      </c>
      <c r="E166" s="82" t="s">
        <v>618</v>
      </c>
      <c r="F166" s="82" t="s">
        <v>182</v>
      </c>
      <c r="G166" s="82" t="s">
        <v>613</v>
      </c>
      <c r="H166" s="82" t="s">
        <v>268</v>
      </c>
      <c r="I166" s="14">
        <v>62</v>
      </c>
      <c r="J166" s="222">
        <v>2.71</v>
      </c>
      <c r="K166" s="222">
        <v>0</v>
      </c>
      <c r="L166" s="82" t="s">
        <v>1227</v>
      </c>
      <c r="M166" s="82" t="s">
        <v>223</v>
      </c>
      <c r="N166" s="82" t="s">
        <v>1175</v>
      </c>
      <c r="O166" s="82" t="s">
        <v>1228</v>
      </c>
      <c r="P166" s="14" t="s">
        <v>475</v>
      </c>
      <c r="Q166" s="14">
        <v>1</v>
      </c>
      <c r="R166" s="14">
        <v>6</v>
      </c>
      <c r="U166" s="79" t="s">
        <v>1229</v>
      </c>
      <c r="V166" s="79" t="s">
        <v>476</v>
      </c>
    </row>
    <row r="167" spans="2:22">
      <c r="B167" s="336">
        <v>157</v>
      </c>
      <c r="C167" s="237">
        <v>27</v>
      </c>
      <c r="D167" s="14">
        <v>1</v>
      </c>
      <c r="E167" s="82" t="s">
        <v>613</v>
      </c>
      <c r="F167" s="82" t="s">
        <v>7</v>
      </c>
      <c r="G167" s="82" t="s">
        <v>622</v>
      </c>
      <c r="H167" s="82" t="s">
        <v>264</v>
      </c>
      <c r="I167" s="14">
        <v>89</v>
      </c>
      <c r="J167" s="222">
        <v>250</v>
      </c>
      <c r="K167" s="222">
        <v>121.98</v>
      </c>
      <c r="L167" s="82" t="s">
        <v>1230</v>
      </c>
      <c r="M167" s="82" t="s">
        <v>223</v>
      </c>
      <c r="N167" s="82" t="s">
        <v>1175</v>
      </c>
      <c r="O167" s="82" t="s">
        <v>1231</v>
      </c>
      <c r="P167" s="14" t="s">
        <v>1157</v>
      </c>
      <c r="Q167" s="14">
        <v>1</v>
      </c>
      <c r="R167" s="14">
        <v>9</v>
      </c>
      <c r="S167" s="14">
        <v>1</v>
      </c>
      <c r="U167" s="79" t="s">
        <v>1232</v>
      </c>
      <c r="V167" s="79" t="s">
        <v>1159</v>
      </c>
    </row>
    <row r="168" spans="2:22">
      <c r="B168" s="336">
        <v>158</v>
      </c>
      <c r="C168" s="237">
        <v>27</v>
      </c>
      <c r="D168" s="14">
        <v>2</v>
      </c>
      <c r="E168" s="82" t="s">
        <v>503</v>
      </c>
      <c r="F168" s="82" t="s">
        <v>7</v>
      </c>
      <c r="G168" s="82" t="s">
        <v>618</v>
      </c>
      <c r="H168" s="82" t="s">
        <v>264</v>
      </c>
      <c r="I168" s="14">
        <v>57</v>
      </c>
      <c r="J168" s="222">
        <v>13.86</v>
      </c>
      <c r="K168" s="222">
        <v>17.829999999999998</v>
      </c>
      <c r="L168" s="82" t="s">
        <v>1233</v>
      </c>
      <c r="M168" s="82" t="s">
        <v>223</v>
      </c>
      <c r="N168" s="82" t="s">
        <v>1175</v>
      </c>
      <c r="O168" s="82" t="s">
        <v>1234</v>
      </c>
      <c r="P168" s="14" t="s">
        <v>355</v>
      </c>
      <c r="U168" s="79" t="s">
        <v>1235</v>
      </c>
      <c r="V168" s="79" t="s">
        <v>356</v>
      </c>
    </row>
    <row r="169" spans="2:22">
      <c r="B169" s="336">
        <v>159</v>
      </c>
      <c r="C169" s="237">
        <v>27</v>
      </c>
      <c r="D169" s="14">
        <v>3</v>
      </c>
      <c r="E169" s="82" t="s">
        <v>616</v>
      </c>
      <c r="F169" s="82" t="s">
        <v>182</v>
      </c>
      <c r="G169" s="82" t="s">
        <v>621</v>
      </c>
      <c r="H169" s="82" t="s">
        <v>266</v>
      </c>
      <c r="I169" s="14">
        <v>84</v>
      </c>
      <c r="J169" s="222">
        <v>0</v>
      </c>
      <c r="K169" s="222">
        <v>0</v>
      </c>
      <c r="L169" s="82" t="s">
        <v>1236</v>
      </c>
      <c r="M169" s="82" t="s">
        <v>223</v>
      </c>
      <c r="N169" s="82" t="s">
        <v>1175</v>
      </c>
      <c r="O169" s="82" t="s">
        <v>1237</v>
      </c>
      <c r="P169" s="14" t="s">
        <v>790</v>
      </c>
      <c r="U169" s="79" t="s">
        <v>1238</v>
      </c>
      <c r="V169" s="79" t="s">
        <v>668</v>
      </c>
    </row>
    <row r="170" spans="2:22">
      <c r="B170" s="336">
        <v>160</v>
      </c>
      <c r="C170" s="237">
        <v>27</v>
      </c>
      <c r="D170" s="14">
        <v>4</v>
      </c>
      <c r="E170" s="82" t="s">
        <v>511</v>
      </c>
      <c r="F170" s="82" t="s">
        <v>182</v>
      </c>
      <c r="G170" s="82" t="s">
        <v>617</v>
      </c>
      <c r="H170" s="82" t="s">
        <v>266</v>
      </c>
      <c r="I170" s="14">
        <v>50</v>
      </c>
      <c r="J170" s="222">
        <v>0</v>
      </c>
      <c r="K170" s="222">
        <v>0</v>
      </c>
      <c r="L170" s="82" t="s">
        <v>1239</v>
      </c>
      <c r="M170" s="82" t="s">
        <v>223</v>
      </c>
      <c r="N170" s="82" t="s">
        <v>1175</v>
      </c>
      <c r="O170" s="82" t="s">
        <v>1240</v>
      </c>
      <c r="P170" s="14" t="s">
        <v>460</v>
      </c>
      <c r="U170" s="79" t="s">
        <v>1241</v>
      </c>
      <c r="V170" s="79" t="s">
        <v>1242</v>
      </c>
    </row>
    <row r="171" spans="2:22">
      <c r="B171" s="336">
        <v>161</v>
      </c>
      <c r="C171" s="237">
        <v>27</v>
      </c>
      <c r="D171" s="14">
        <v>5</v>
      </c>
      <c r="E171" s="82" t="s">
        <v>614</v>
      </c>
      <c r="F171" s="82" t="s">
        <v>7</v>
      </c>
      <c r="G171" s="82" t="s">
        <v>505</v>
      </c>
      <c r="H171" s="82" t="s">
        <v>268</v>
      </c>
      <c r="I171" s="14">
        <v>56</v>
      </c>
      <c r="J171" s="222" t="s">
        <v>1243</v>
      </c>
      <c r="K171" s="222">
        <v>8.49</v>
      </c>
      <c r="L171" s="82" t="s">
        <v>1244</v>
      </c>
      <c r="M171" s="82" t="s">
        <v>223</v>
      </c>
      <c r="N171" s="82" t="s">
        <v>1245</v>
      </c>
      <c r="O171" s="82" t="s">
        <v>1246</v>
      </c>
      <c r="P171" s="14" t="s">
        <v>344</v>
      </c>
      <c r="Q171" s="14">
        <v>1</v>
      </c>
      <c r="R171" s="14">
        <v>6</v>
      </c>
      <c r="U171" s="79" t="s">
        <v>1247</v>
      </c>
      <c r="V171" s="79" t="s">
        <v>345</v>
      </c>
    </row>
    <row r="172" spans="2:22">
      <c r="B172" s="336">
        <v>162</v>
      </c>
      <c r="C172" s="237">
        <v>27</v>
      </c>
      <c r="D172" s="14">
        <v>6</v>
      </c>
      <c r="E172" s="82" t="s">
        <v>615</v>
      </c>
      <c r="F172" s="82" t="s">
        <v>7</v>
      </c>
      <c r="G172" s="82" t="s">
        <v>623</v>
      </c>
      <c r="H172" s="82" t="s">
        <v>264</v>
      </c>
      <c r="I172" s="14">
        <v>48</v>
      </c>
      <c r="J172" s="222">
        <v>327.5</v>
      </c>
      <c r="K172" s="222">
        <v>11.97</v>
      </c>
      <c r="L172" s="82" t="s">
        <v>1248</v>
      </c>
      <c r="M172" s="82" t="s">
        <v>223</v>
      </c>
      <c r="N172" s="82" t="s">
        <v>1245</v>
      </c>
      <c r="O172" s="82" t="s">
        <v>1249</v>
      </c>
      <c r="P172" s="14" t="s">
        <v>1250</v>
      </c>
      <c r="U172" s="79" t="s">
        <v>1251</v>
      </c>
      <c r="V172" s="79" t="s">
        <v>1252</v>
      </c>
    </row>
    <row r="173" spans="2:22">
      <c r="B173" s="336">
        <v>163</v>
      </c>
      <c r="C173" s="237">
        <v>28</v>
      </c>
      <c r="D173" s="14">
        <v>1</v>
      </c>
      <c r="E173" s="82" t="s">
        <v>622</v>
      </c>
      <c r="F173" s="82" t="s">
        <v>7</v>
      </c>
      <c r="G173" s="82" t="s">
        <v>623</v>
      </c>
      <c r="H173" s="82" t="s">
        <v>676</v>
      </c>
      <c r="I173" s="14">
        <v>42</v>
      </c>
      <c r="J173" s="222" t="s">
        <v>677</v>
      </c>
      <c r="K173" s="222" t="s">
        <v>678</v>
      </c>
      <c r="L173" s="82" t="s">
        <v>1253</v>
      </c>
      <c r="M173" s="82" t="s">
        <v>223</v>
      </c>
      <c r="N173" s="82" t="s">
        <v>1245</v>
      </c>
      <c r="O173" s="82" t="s">
        <v>1254</v>
      </c>
      <c r="P173" s="14" t="s">
        <v>797</v>
      </c>
      <c r="U173" s="79" t="s">
        <v>1255</v>
      </c>
      <c r="V173" s="79" t="s">
        <v>892</v>
      </c>
    </row>
    <row r="174" spans="2:22">
      <c r="B174" s="336">
        <v>164</v>
      </c>
      <c r="C174" s="237">
        <v>28</v>
      </c>
      <c r="D174" s="14">
        <v>2</v>
      </c>
      <c r="E174" s="82" t="s">
        <v>505</v>
      </c>
      <c r="F174" s="82" t="s">
        <v>182</v>
      </c>
      <c r="G174" s="82" t="s">
        <v>615</v>
      </c>
      <c r="H174" s="82" t="s">
        <v>262</v>
      </c>
      <c r="I174" s="14">
        <v>30</v>
      </c>
      <c r="J174" s="222">
        <v>0</v>
      </c>
      <c r="K174" s="222">
        <v>0</v>
      </c>
      <c r="L174" s="82" t="s">
        <v>1256</v>
      </c>
      <c r="M174" s="82" t="s">
        <v>223</v>
      </c>
      <c r="N174" s="82" t="s">
        <v>1245</v>
      </c>
      <c r="O174" s="82" t="s">
        <v>1257</v>
      </c>
      <c r="P174" s="14" t="s">
        <v>34</v>
      </c>
      <c r="U174" s="79" t="s">
        <v>1258</v>
      </c>
      <c r="V174" s="79" t="s">
        <v>270</v>
      </c>
    </row>
    <row r="175" spans="2:22">
      <c r="B175" s="336">
        <v>165</v>
      </c>
      <c r="C175" s="237">
        <v>28</v>
      </c>
      <c r="D175" s="14">
        <v>3</v>
      </c>
      <c r="E175" s="82" t="s">
        <v>617</v>
      </c>
      <c r="F175" s="82" t="s">
        <v>8</v>
      </c>
      <c r="G175" s="82" t="s">
        <v>614</v>
      </c>
      <c r="H175" s="82" t="s">
        <v>264</v>
      </c>
      <c r="I175" s="14">
        <v>104</v>
      </c>
      <c r="J175" s="222">
        <v>-54.83</v>
      </c>
      <c r="K175" s="224" t="s">
        <v>2193</v>
      </c>
      <c r="L175" s="82" t="s">
        <v>1259</v>
      </c>
      <c r="M175" s="82" t="s">
        <v>223</v>
      </c>
      <c r="N175" s="82" t="s">
        <v>1245</v>
      </c>
      <c r="O175" s="82" t="s">
        <v>1260</v>
      </c>
      <c r="P175" s="14" t="s">
        <v>34</v>
      </c>
      <c r="U175" s="79" t="s">
        <v>1261</v>
      </c>
      <c r="V175" s="79" t="s">
        <v>270</v>
      </c>
    </row>
    <row r="176" spans="2:22">
      <c r="B176" s="336">
        <v>166</v>
      </c>
      <c r="C176" s="237">
        <v>28</v>
      </c>
      <c r="D176" s="14">
        <v>4</v>
      </c>
      <c r="E176" s="82" t="s">
        <v>621</v>
      </c>
      <c r="F176" s="82" t="s">
        <v>8</v>
      </c>
      <c r="G176" s="82" t="s">
        <v>511</v>
      </c>
      <c r="H176" s="82" t="s">
        <v>264</v>
      </c>
      <c r="I176" s="14">
        <v>44</v>
      </c>
      <c r="J176" s="222">
        <v>-17.010000000000002</v>
      </c>
      <c r="K176" s="222">
        <v>-26.64</v>
      </c>
      <c r="L176" s="82" t="s">
        <v>1262</v>
      </c>
      <c r="M176" s="82" t="s">
        <v>223</v>
      </c>
      <c r="N176" s="82" t="s">
        <v>1245</v>
      </c>
      <c r="O176" s="82" t="s">
        <v>1112</v>
      </c>
      <c r="P176" s="14" t="s">
        <v>1263</v>
      </c>
      <c r="U176" s="79" t="s">
        <v>1264</v>
      </c>
      <c r="V176" s="79" t="s">
        <v>1265</v>
      </c>
    </row>
    <row r="177" spans="2:22">
      <c r="B177" s="336">
        <v>167</v>
      </c>
      <c r="C177" s="237">
        <v>28</v>
      </c>
      <c r="D177" s="14">
        <v>5</v>
      </c>
      <c r="E177" s="82" t="s">
        <v>618</v>
      </c>
      <c r="F177" s="82" t="s">
        <v>7</v>
      </c>
      <c r="G177" s="82" t="s">
        <v>616</v>
      </c>
      <c r="H177" s="82" t="s">
        <v>264</v>
      </c>
      <c r="I177" s="14">
        <v>49</v>
      </c>
      <c r="J177" s="222" t="s">
        <v>934</v>
      </c>
      <c r="K177" s="222">
        <v>20.92</v>
      </c>
      <c r="L177" s="82" t="s">
        <v>1266</v>
      </c>
      <c r="M177" s="82" t="s">
        <v>223</v>
      </c>
      <c r="N177" s="82" t="s">
        <v>1245</v>
      </c>
      <c r="O177" s="82" t="s">
        <v>1267</v>
      </c>
      <c r="P177" s="14" t="s">
        <v>340</v>
      </c>
      <c r="Q177" s="14">
        <v>1</v>
      </c>
      <c r="R177" s="14">
        <v>11</v>
      </c>
      <c r="S177" s="14">
        <v>1</v>
      </c>
      <c r="U177" s="79" t="s">
        <v>1268</v>
      </c>
      <c r="V177" s="79" t="s">
        <v>1269</v>
      </c>
    </row>
    <row r="178" spans="2:22">
      <c r="B178" s="336">
        <v>168</v>
      </c>
      <c r="C178" s="237">
        <v>28</v>
      </c>
      <c r="D178" s="14">
        <v>6</v>
      </c>
      <c r="E178" s="82" t="s">
        <v>613</v>
      </c>
      <c r="F178" s="82" t="s">
        <v>7</v>
      </c>
      <c r="G178" s="82" t="s">
        <v>503</v>
      </c>
      <c r="H178" s="82" t="s">
        <v>264</v>
      </c>
      <c r="I178" s="14">
        <v>109</v>
      </c>
      <c r="J178" s="222">
        <v>56.79</v>
      </c>
      <c r="K178" s="222">
        <v>117.28</v>
      </c>
      <c r="L178" s="82" t="s">
        <v>1270</v>
      </c>
      <c r="M178" s="82" t="s">
        <v>223</v>
      </c>
      <c r="N178" s="82" t="s">
        <v>1245</v>
      </c>
      <c r="O178" s="82" t="s">
        <v>1271</v>
      </c>
      <c r="P178" s="14" t="s">
        <v>14</v>
      </c>
      <c r="U178" s="79" t="s">
        <v>1272</v>
      </c>
      <c r="V178" s="79" t="s">
        <v>263</v>
      </c>
    </row>
    <row r="179" spans="2:22">
      <c r="B179" s="336">
        <v>169</v>
      </c>
      <c r="C179" s="237">
        <v>29</v>
      </c>
      <c r="D179" s="14">
        <v>1</v>
      </c>
      <c r="E179" s="82" t="s">
        <v>503</v>
      </c>
      <c r="F179" s="82" t="s">
        <v>7</v>
      </c>
      <c r="G179" s="82" t="s">
        <v>622</v>
      </c>
      <c r="H179" s="82" t="s">
        <v>268</v>
      </c>
      <c r="I179" s="14">
        <v>63</v>
      </c>
      <c r="J179" s="222">
        <v>988.71</v>
      </c>
      <c r="K179" s="222">
        <v>5.69</v>
      </c>
      <c r="L179" s="82" t="s">
        <v>1273</v>
      </c>
      <c r="M179" s="82" t="s">
        <v>223</v>
      </c>
      <c r="N179" s="82" t="s">
        <v>1245</v>
      </c>
      <c r="O179" s="82" t="s">
        <v>1274</v>
      </c>
      <c r="P179" s="14" t="s">
        <v>1056</v>
      </c>
      <c r="Q179" s="14">
        <v>1</v>
      </c>
      <c r="R179" s="14">
        <v>6</v>
      </c>
      <c r="U179" s="79" t="s">
        <v>1275</v>
      </c>
      <c r="V179" s="79" t="s">
        <v>1058</v>
      </c>
    </row>
    <row r="180" spans="2:22">
      <c r="B180" s="336">
        <v>170</v>
      </c>
      <c r="C180" s="237">
        <v>29</v>
      </c>
      <c r="D180" s="14">
        <v>2</v>
      </c>
      <c r="E180" s="82" t="s">
        <v>616</v>
      </c>
      <c r="F180" s="82" t="s">
        <v>8</v>
      </c>
      <c r="G180" s="82" t="s">
        <v>613</v>
      </c>
      <c r="H180" s="82" t="s">
        <v>264</v>
      </c>
      <c r="I180" s="14">
        <v>64</v>
      </c>
      <c r="J180" s="222">
        <v>-13.79</v>
      </c>
      <c r="K180" s="222">
        <v>-40.020000000000003</v>
      </c>
      <c r="L180" s="82" t="s">
        <v>1276</v>
      </c>
      <c r="M180" s="82" t="s">
        <v>223</v>
      </c>
      <c r="N180" s="82" t="s">
        <v>1245</v>
      </c>
      <c r="O180" s="82" t="s">
        <v>1277</v>
      </c>
      <c r="P180" s="14" t="s">
        <v>1278</v>
      </c>
      <c r="U180" s="79" t="s">
        <v>1279</v>
      </c>
      <c r="V180" s="79" t="s">
        <v>1280</v>
      </c>
    </row>
    <row r="181" spans="2:22">
      <c r="B181" s="336">
        <v>171</v>
      </c>
      <c r="C181" s="237">
        <v>29</v>
      </c>
      <c r="D181" s="14">
        <v>3</v>
      </c>
      <c r="E181" s="82" t="s">
        <v>511</v>
      </c>
      <c r="F181" s="82" t="s">
        <v>182</v>
      </c>
      <c r="G181" s="82" t="s">
        <v>618</v>
      </c>
      <c r="H181" s="82" t="s">
        <v>279</v>
      </c>
      <c r="I181" s="14">
        <v>108</v>
      </c>
      <c r="J181" s="222">
        <v>0</v>
      </c>
      <c r="K181" s="222">
        <v>0.1</v>
      </c>
      <c r="L181" s="82" t="s">
        <v>1281</v>
      </c>
      <c r="M181" s="82" t="s">
        <v>223</v>
      </c>
      <c r="N181" s="82" t="s">
        <v>1245</v>
      </c>
      <c r="O181" s="82" t="s">
        <v>1282</v>
      </c>
      <c r="P181" s="14" t="s">
        <v>342</v>
      </c>
      <c r="U181" s="79" t="s">
        <v>1283</v>
      </c>
      <c r="V181" s="79" t="s">
        <v>343</v>
      </c>
    </row>
    <row r="182" spans="2:22">
      <c r="B182" s="336">
        <v>172</v>
      </c>
      <c r="C182" s="237">
        <v>29</v>
      </c>
      <c r="D182" s="14">
        <v>4</v>
      </c>
      <c r="E182" s="82" t="s">
        <v>614</v>
      </c>
      <c r="F182" s="82" t="s">
        <v>182</v>
      </c>
      <c r="G182" s="82" t="s">
        <v>621</v>
      </c>
      <c r="H182" s="82" t="s">
        <v>268</v>
      </c>
      <c r="I182" s="14">
        <v>81</v>
      </c>
      <c r="J182" s="222">
        <v>14.2</v>
      </c>
      <c r="K182" s="222">
        <v>6.63</v>
      </c>
      <c r="L182" s="82" t="s">
        <v>1284</v>
      </c>
      <c r="M182" s="82" t="s">
        <v>223</v>
      </c>
      <c r="N182" s="82" t="s">
        <v>1245</v>
      </c>
      <c r="O182" s="82" t="s">
        <v>1285</v>
      </c>
      <c r="P182" s="14" t="s">
        <v>1286</v>
      </c>
      <c r="Q182" s="14">
        <v>1</v>
      </c>
      <c r="R182" s="14">
        <v>6</v>
      </c>
      <c r="U182" s="79" t="s">
        <v>1287</v>
      </c>
      <c r="V182" s="79" t="s">
        <v>1288</v>
      </c>
    </row>
    <row r="183" spans="2:22">
      <c r="B183" s="336">
        <v>173</v>
      </c>
      <c r="C183" s="237">
        <v>29</v>
      </c>
      <c r="D183" s="14">
        <v>5</v>
      </c>
      <c r="E183" s="82" t="s">
        <v>615</v>
      </c>
      <c r="F183" s="82" t="s">
        <v>182</v>
      </c>
      <c r="G183" s="82" t="s">
        <v>617</v>
      </c>
      <c r="H183" s="82" t="s">
        <v>266</v>
      </c>
      <c r="I183" s="14">
        <v>54</v>
      </c>
      <c r="J183" s="222">
        <v>0</v>
      </c>
      <c r="K183" s="222">
        <v>0</v>
      </c>
      <c r="L183" s="82" t="s">
        <v>1289</v>
      </c>
      <c r="M183" s="82" t="s">
        <v>223</v>
      </c>
      <c r="N183" s="82" t="s">
        <v>1245</v>
      </c>
      <c r="O183" s="82" t="s">
        <v>1290</v>
      </c>
      <c r="P183" s="14" t="s">
        <v>341</v>
      </c>
      <c r="U183" s="79" t="s">
        <v>1291</v>
      </c>
      <c r="V183" s="79" t="s">
        <v>1292</v>
      </c>
    </row>
    <row r="184" spans="2:22">
      <c r="B184" s="336">
        <v>174</v>
      </c>
      <c r="C184" s="237">
        <v>29</v>
      </c>
      <c r="D184" s="14">
        <v>6</v>
      </c>
      <c r="E184" s="82" t="s">
        <v>623</v>
      </c>
      <c r="F184" s="82" t="s">
        <v>8</v>
      </c>
      <c r="G184" s="82" t="s">
        <v>505</v>
      </c>
      <c r="H184" s="82" t="s">
        <v>267</v>
      </c>
      <c r="I184" s="14">
        <v>55</v>
      </c>
      <c r="J184" s="222">
        <v>-14.47</v>
      </c>
      <c r="K184" s="224" t="s">
        <v>2194</v>
      </c>
      <c r="L184" s="82" t="s">
        <v>1293</v>
      </c>
      <c r="M184" s="82" t="s">
        <v>223</v>
      </c>
      <c r="N184" s="82" t="s">
        <v>1245</v>
      </c>
      <c r="O184" s="82" t="s">
        <v>1294</v>
      </c>
      <c r="P184" s="14" t="s">
        <v>338</v>
      </c>
      <c r="Q184" s="14">
        <v>1</v>
      </c>
      <c r="R184" s="14">
        <v>12</v>
      </c>
      <c r="U184" s="79" t="s">
        <v>1295</v>
      </c>
      <c r="V184" s="79" t="s">
        <v>411</v>
      </c>
    </row>
    <row r="185" spans="2:22">
      <c r="B185" s="336">
        <v>175</v>
      </c>
      <c r="C185" s="237">
        <v>30</v>
      </c>
      <c r="D185" s="14">
        <v>1</v>
      </c>
      <c r="E185" s="82" t="s">
        <v>622</v>
      </c>
      <c r="F185" s="82" t="s">
        <v>182</v>
      </c>
      <c r="G185" s="82" t="s">
        <v>505</v>
      </c>
      <c r="H185" s="82" t="s">
        <v>266</v>
      </c>
      <c r="I185" s="14">
        <v>83</v>
      </c>
      <c r="J185" s="222">
        <v>0</v>
      </c>
      <c r="K185" s="222">
        <v>0</v>
      </c>
      <c r="L185" s="82" t="s">
        <v>1296</v>
      </c>
      <c r="M185" s="82" t="s">
        <v>223</v>
      </c>
      <c r="N185" s="82" t="s">
        <v>1245</v>
      </c>
      <c r="O185" s="82" t="s">
        <v>1297</v>
      </c>
      <c r="P185" s="14" t="s">
        <v>344</v>
      </c>
      <c r="U185" s="79" t="s">
        <v>1298</v>
      </c>
      <c r="V185" s="79" t="s">
        <v>345</v>
      </c>
    </row>
    <row r="186" spans="2:22">
      <c r="B186" s="336">
        <v>176</v>
      </c>
      <c r="C186" s="237">
        <v>30</v>
      </c>
      <c r="D186" s="14">
        <v>2</v>
      </c>
      <c r="E186" s="82" t="s">
        <v>617</v>
      </c>
      <c r="F186" s="82" t="s">
        <v>7</v>
      </c>
      <c r="G186" s="82" t="s">
        <v>623</v>
      </c>
      <c r="H186" s="82" t="s">
        <v>264</v>
      </c>
      <c r="I186" s="14">
        <v>32</v>
      </c>
      <c r="J186" s="222" t="s">
        <v>1299</v>
      </c>
      <c r="K186" s="222">
        <v>15.41</v>
      </c>
      <c r="L186" s="82" t="s">
        <v>1300</v>
      </c>
      <c r="M186" s="82" t="s">
        <v>223</v>
      </c>
      <c r="N186" s="82" t="s">
        <v>1245</v>
      </c>
      <c r="O186" s="82" t="s">
        <v>1301</v>
      </c>
      <c r="P186" s="14" t="s">
        <v>1302</v>
      </c>
      <c r="U186" s="79" t="s">
        <v>1303</v>
      </c>
      <c r="V186" s="79" t="s">
        <v>1304</v>
      </c>
    </row>
    <row r="187" spans="2:22">
      <c r="B187" s="336">
        <v>177</v>
      </c>
      <c r="C187" s="237">
        <v>30</v>
      </c>
      <c r="D187" s="14">
        <v>3</v>
      </c>
      <c r="E187" s="82" t="s">
        <v>621</v>
      </c>
      <c r="F187" s="82" t="s">
        <v>8</v>
      </c>
      <c r="G187" s="82" t="s">
        <v>615</v>
      </c>
      <c r="H187" s="82" t="s">
        <v>268</v>
      </c>
      <c r="I187" s="14">
        <v>67</v>
      </c>
      <c r="J187" s="222">
        <v>-12.92</v>
      </c>
      <c r="K187" s="222">
        <v>-326.68</v>
      </c>
      <c r="L187" s="82" t="s">
        <v>1305</v>
      </c>
      <c r="M187" s="82" t="s">
        <v>223</v>
      </c>
      <c r="N187" s="82" t="s">
        <v>1245</v>
      </c>
      <c r="O187" s="82" t="s">
        <v>1306</v>
      </c>
      <c r="P187" s="14" t="s">
        <v>1307</v>
      </c>
      <c r="Q187" s="14">
        <v>1</v>
      </c>
      <c r="R187" s="14">
        <v>6</v>
      </c>
      <c r="U187" s="79" t="s">
        <v>1308</v>
      </c>
      <c r="V187" s="79" t="s">
        <v>228</v>
      </c>
    </row>
    <row r="188" spans="2:22">
      <c r="B188" s="336">
        <v>178</v>
      </c>
      <c r="C188" s="237">
        <v>30</v>
      </c>
      <c r="D188" s="14">
        <v>4</v>
      </c>
      <c r="E188" s="82" t="s">
        <v>618</v>
      </c>
      <c r="F188" s="82" t="s">
        <v>182</v>
      </c>
      <c r="G188" s="82" t="s">
        <v>614</v>
      </c>
      <c r="H188" s="82" t="s">
        <v>268</v>
      </c>
      <c r="I188" s="14">
        <v>128</v>
      </c>
      <c r="J188" s="222">
        <v>0.08</v>
      </c>
      <c r="K188" s="222">
        <v>0</v>
      </c>
      <c r="L188" s="82" t="s">
        <v>1309</v>
      </c>
      <c r="M188" s="82" t="s">
        <v>223</v>
      </c>
      <c r="N188" s="82" t="s">
        <v>1245</v>
      </c>
      <c r="O188" s="82" t="s">
        <v>1310</v>
      </c>
      <c r="P188" s="14" t="s">
        <v>1311</v>
      </c>
      <c r="Q188" s="14">
        <v>1</v>
      </c>
      <c r="R188" s="14">
        <v>6</v>
      </c>
      <c r="U188" s="79" t="s">
        <v>1312</v>
      </c>
      <c r="V188" s="79" t="s">
        <v>1313</v>
      </c>
    </row>
    <row r="189" spans="2:22">
      <c r="B189" s="336">
        <v>179</v>
      </c>
      <c r="C189" s="237">
        <v>30</v>
      </c>
      <c r="D189" s="14">
        <v>5</v>
      </c>
      <c r="E189" s="82" t="s">
        <v>613</v>
      </c>
      <c r="F189" s="82" t="s">
        <v>7</v>
      </c>
      <c r="G189" s="82" t="s">
        <v>511</v>
      </c>
      <c r="H189" s="82" t="s">
        <v>268</v>
      </c>
      <c r="I189" s="14">
        <v>61</v>
      </c>
      <c r="J189" s="222">
        <v>48.94</v>
      </c>
      <c r="K189" s="222">
        <v>28.66</v>
      </c>
      <c r="L189" s="82" t="s">
        <v>1314</v>
      </c>
      <c r="M189" s="82" t="s">
        <v>223</v>
      </c>
      <c r="N189" s="82" t="s">
        <v>1245</v>
      </c>
      <c r="O189" s="82" t="s">
        <v>1315</v>
      </c>
      <c r="P189" s="14" t="s">
        <v>460</v>
      </c>
      <c r="Q189" s="14">
        <v>1</v>
      </c>
      <c r="R189" s="14">
        <v>6</v>
      </c>
      <c r="U189" s="79" t="s">
        <v>1316</v>
      </c>
      <c r="V189" s="79" t="s">
        <v>272</v>
      </c>
    </row>
    <row r="190" spans="2:22">
      <c r="B190" s="336">
        <v>180</v>
      </c>
      <c r="C190" s="237">
        <v>30</v>
      </c>
      <c r="D190" s="14">
        <v>6</v>
      </c>
      <c r="E190" s="82" t="s">
        <v>503</v>
      </c>
      <c r="F190" s="82" t="s">
        <v>182</v>
      </c>
      <c r="G190" s="82" t="s">
        <v>616</v>
      </c>
      <c r="H190" s="82" t="s">
        <v>266</v>
      </c>
      <c r="I190" s="14">
        <v>174</v>
      </c>
      <c r="J190" s="222">
        <v>0</v>
      </c>
      <c r="K190" s="222">
        <v>0</v>
      </c>
      <c r="L190" s="82" t="s">
        <v>1317</v>
      </c>
      <c r="M190" s="82" t="s">
        <v>223</v>
      </c>
      <c r="N190" s="82" t="s">
        <v>1318</v>
      </c>
      <c r="O190" s="82" t="s">
        <v>1319</v>
      </c>
      <c r="P190" s="14" t="s">
        <v>21</v>
      </c>
      <c r="Q190" s="14">
        <v>1</v>
      </c>
      <c r="R190" s="14">
        <v>12</v>
      </c>
      <c r="S190" s="14">
        <v>1</v>
      </c>
      <c r="U190" s="79" t="s">
        <v>1320</v>
      </c>
      <c r="V190" s="79" t="s">
        <v>292</v>
      </c>
    </row>
    <row r="191" spans="2:22">
      <c r="B191" s="336">
        <v>181</v>
      </c>
      <c r="C191" s="237">
        <v>31</v>
      </c>
      <c r="D191" s="14">
        <v>1</v>
      </c>
      <c r="E191" s="82" t="s">
        <v>616</v>
      </c>
      <c r="F191" s="82" t="s">
        <v>7</v>
      </c>
      <c r="G191" s="82" t="s">
        <v>622</v>
      </c>
      <c r="H191" s="82" t="s">
        <v>264</v>
      </c>
      <c r="I191" s="14">
        <v>57</v>
      </c>
      <c r="J191" s="222">
        <v>327.52</v>
      </c>
      <c r="K191" s="222" t="s">
        <v>981</v>
      </c>
      <c r="L191" s="82" t="s">
        <v>1321</v>
      </c>
      <c r="M191" s="82" t="s">
        <v>223</v>
      </c>
      <c r="N191" s="82" t="s">
        <v>1318</v>
      </c>
      <c r="O191" s="82" t="s">
        <v>1322</v>
      </c>
      <c r="P191" s="14" t="s">
        <v>432</v>
      </c>
      <c r="U191" s="79" t="s">
        <v>1323</v>
      </c>
      <c r="V191" s="79" t="s">
        <v>846</v>
      </c>
    </row>
    <row r="192" spans="2:22">
      <c r="B192" s="336">
        <v>182</v>
      </c>
      <c r="C192" s="237">
        <v>31</v>
      </c>
      <c r="D192" s="14">
        <v>2</v>
      </c>
      <c r="E192" s="82" t="s">
        <v>511</v>
      </c>
      <c r="F192" s="82" t="s">
        <v>182</v>
      </c>
      <c r="G192" s="82" t="s">
        <v>503</v>
      </c>
      <c r="H192" s="82" t="s">
        <v>266</v>
      </c>
      <c r="I192" s="14">
        <v>123</v>
      </c>
      <c r="J192" s="222">
        <v>0</v>
      </c>
      <c r="K192" s="222">
        <v>0</v>
      </c>
      <c r="L192" s="82" t="s">
        <v>1324</v>
      </c>
      <c r="M192" s="82" t="s">
        <v>223</v>
      </c>
      <c r="N192" s="82" t="s">
        <v>1318</v>
      </c>
      <c r="O192" s="82" t="s">
        <v>1325</v>
      </c>
      <c r="P192" s="14" t="s">
        <v>24</v>
      </c>
      <c r="Q192" s="14">
        <v>1</v>
      </c>
      <c r="R192" s="14">
        <v>9</v>
      </c>
      <c r="S192" s="14">
        <v>1</v>
      </c>
      <c r="U192" s="79" t="s">
        <v>1326</v>
      </c>
      <c r="V192" s="79" t="s">
        <v>290</v>
      </c>
    </row>
    <row r="193" spans="2:22">
      <c r="B193" s="336">
        <v>183</v>
      </c>
      <c r="C193" s="237">
        <v>31</v>
      </c>
      <c r="D193" s="14">
        <v>3</v>
      </c>
      <c r="E193" s="82" t="s">
        <v>614</v>
      </c>
      <c r="F193" s="82" t="s">
        <v>7</v>
      </c>
      <c r="G193" s="82" t="s">
        <v>613</v>
      </c>
      <c r="H193" s="82" t="s">
        <v>676</v>
      </c>
      <c r="I193" s="14">
        <v>46</v>
      </c>
      <c r="J193" s="222" t="s">
        <v>677</v>
      </c>
      <c r="K193" s="222" t="s">
        <v>1062</v>
      </c>
      <c r="L193" s="82" t="s">
        <v>1327</v>
      </c>
      <c r="M193" s="82" t="s">
        <v>223</v>
      </c>
      <c r="N193" s="82" t="s">
        <v>1318</v>
      </c>
      <c r="O193" s="82" t="s">
        <v>1328</v>
      </c>
      <c r="P193" s="14" t="s">
        <v>1329</v>
      </c>
      <c r="U193" s="79" t="s">
        <v>1330</v>
      </c>
      <c r="V193" s="79" t="s">
        <v>1331</v>
      </c>
    </row>
    <row r="194" spans="2:22">
      <c r="B194" s="336">
        <v>184</v>
      </c>
      <c r="C194" s="237">
        <v>31</v>
      </c>
      <c r="D194" s="14">
        <v>4</v>
      </c>
      <c r="E194" s="82" t="s">
        <v>615</v>
      </c>
      <c r="F194" s="82" t="s">
        <v>182</v>
      </c>
      <c r="G194" s="82" t="s">
        <v>618</v>
      </c>
      <c r="H194" s="82" t="s">
        <v>268</v>
      </c>
      <c r="I194" s="14">
        <v>60</v>
      </c>
      <c r="J194" s="222">
        <v>0</v>
      </c>
      <c r="K194" s="222">
        <v>0.1</v>
      </c>
      <c r="L194" s="82" t="s">
        <v>1332</v>
      </c>
      <c r="M194" s="82" t="s">
        <v>223</v>
      </c>
      <c r="N194" s="82" t="s">
        <v>1318</v>
      </c>
      <c r="O194" s="82" t="s">
        <v>1333</v>
      </c>
      <c r="P194" s="14" t="s">
        <v>1286</v>
      </c>
      <c r="Q194" s="14">
        <v>1</v>
      </c>
      <c r="R194" s="14">
        <v>6</v>
      </c>
      <c r="U194" s="79" t="s">
        <v>1334</v>
      </c>
      <c r="V194" s="79" t="s">
        <v>1288</v>
      </c>
    </row>
    <row r="195" spans="2:22">
      <c r="B195" s="336">
        <v>185</v>
      </c>
      <c r="C195" s="237">
        <v>31</v>
      </c>
      <c r="D195" s="14">
        <v>5</v>
      </c>
      <c r="E195" s="82" t="s">
        <v>623</v>
      </c>
      <c r="F195" s="82" t="s">
        <v>8</v>
      </c>
      <c r="G195" s="82" t="s">
        <v>621</v>
      </c>
      <c r="H195" s="82" t="s">
        <v>267</v>
      </c>
      <c r="I195" s="14">
        <v>5</v>
      </c>
      <c r="J195" s="222">
        <v>999.99</v>
      </c>
      <c r="K195" s="222">
        <v>0.36</v>
      </c>
      <c r="L195" s="82" t="s">
        <v>1335</v>
      </c>
      <c r="M195" s="82" t="s">
        <v>223</v>
      </c>
      <c r="N195" s="82" t="s">
        <v>1318</v>
      </c>
      <c r="O195" s="82" t="s">
        <v>1336</v>
      </c>
      <c r="P195" s="14" t="s">
        <v>18</v>
      </c>
      <c r="U195" s="79" t="s">
        <v>1337</v>
      </c>
      <c r="V195" s="79" t="s">
        <v>284</v>
      </c>
    </row>
    <row r="196" spans="2:22">
      <c r="B196" s="336">
        <v>186</v>
      </c>
      <c r="C196" s="237">
        <v>31</v>
      </c>
      <c r="D196" s="14">
        <v>6</v>
      </c>
      <c r="E196" s="82" t="s">
        <v>505</v>
      </c>
      <c r="F196" s="82" t="s">
        <v>182</v>
      </c>
      <c r="G196" s="82" t="s">
        <v>617</v>
      </c>
      <c r="H196" s="82" t="s">
        <v>262</v>
      </c>
      <c r="I196" s="14">
        <v>131</v>
      </c>
      <c r="J196" s="222">
        <v>0</v>
      </c>
      <c r="K196" s="222">
        <v>0</v>
      </c>
      <c r="L196" s="82" t="s">
        <v>1338</v>
      </c>
      <c r="M196" s="82" t="s">
        <v>223</v>
      </c>
      <c r="N196" s="82" t="s">
        <v>1318</v>
      </c>
      <c r="O196" s="82" t="s">
        <v>1339</v>
      </c>
      <c r="P196" s="14" t="s">
        <v>33</v>
      </c>
      <c r="Q196" s="14">
        <v>1</v>
      </c>
      <c r="R196" s="14">
        <v>10</v>
      </c>
      <c r="S196" s="14">
        <v>1</v>
      </c>
      <c r="U196" s="79" t="s">
        <v>1340</v>
      </c>
      <c r="V196" s="79" t="s">
        <v>275</v>
      </c>
    </row>
    <row r="197" spans="2:22">
      <c r="B197" s="336">
        <v>187</v>
      </c>
      <c r="C197" s="237">
        <v>32</v>
      </c>
      <c r="D197" s="14">
        <v>1</v>
      </c>
      <c r="E197" s="82" t="s">
        <v>622</v>
      </c>
      <c r="F197" s="82" t="s">
        <v>8</v>
      </c>
      <c r="G197" s="82" t="s">
        <v>617</v>
      </c>
      <c r="H197" s="82" t="s">
        <v>264</v>
      </c>
      <c r="I197" s="14">
        <v>92</v>
      </c>
      <c r="J197" s="222">
        <v>-33.450000000000003</v>
      </c>
      <c r="K197" s="222">
        <v>-97.76</v>
      </c>
      <c r="L197" s="82" t="s">
        <v>1341</v>
      </c>
      <c r="M197" s="82" t="s">
        <v>223</v>
      </c>
      <c r="N197" s="82" t="s">
        <v>1318</v>
      </c>
      <c r="O197" s="82" t="s">
        <v>1342</v>
      </c>
      <c r="P197" s="14" t="s">
        <v>477</v>
      </c>
      <c r="Q197" s="14">
        <v>1</v>
      </c>
      <c r="R197" s="14">
        <v>8</v>
      </c>
      <c r="S197" s="14">
        <v>1</v>
      </c>
      <c r="U197" s="79" t="s">
        <v>1343</v>
      </c>
      <c r="V197" s="79" t="s">
        <v>1165</v>
      </c>
    </row>
    <row r="198" spans="2:22">
      <c r="B198" s="336">
        <v>188</v>
      </c>
      <c r="C198" s="237">
        <v>32</v>
      </c>
      <c r="D198" s="14">
        <v>2</v>
      </c>
      <c r="E198" s="82" t="s">
        <v>621</v>
      </c>
      <c r="F198" s="82" t="s">
        <v>182</v>
      </c>
      <c r="G198" s="82" t="s">
        <v>505</v>
      </c>
      <c r="H198" s="82" t="s">
        <v>266</v>
      </c>
      <c r="I198" s="14">
        <v>166</v>
      </c>
      <c r="J198" s="222">
        <v>-0.02</v>
      </c>
      <c r="K198" s="222">
        <v>0</v>
      </c>
      <c r="L198" s="82" t="s">
        <v>1344</v>
      </c>
      <c r="M198" s="82" t="s">
        <v>223</v>
      </c>
      <c r="N198" s="82" t="s">
        <v>1318</v>
      </c>
      <c r="O198" s="82" t="s">
        <v>1345</v>
      </c>
      <c r="P198" s="14" t="s">
        <v>1346</v>
      </c>
      <c r="U198" s="79" t="s">
        <v>1347</v>
      </c>
      <c r="V198" s="79" t="s">
        <v>1348</v>
      </c>
    </row>
    <row r="199" spans="2:22">
      <c r="B199" s="336">
        <v>189</v>
      </c>
      <c r="C199" s="237">
        <v>32</v>
      </c>
      <c r="D199" s="14">
        <v>3</v>
      </c>
      <c r="E199" s="82" t="s">
        <v>618</v>
      </c>
      <c r="F199" s="82" t="s">
        <v>7</v>
      </c>
      <c r="G199" s="82" t="s">
        <v>623</v>
      </c>
      <c r="H199" s="82" t="s">
        <v>274</v>
      </c>
      <c r="I199" s="14">
        <v>58</v>
      </c>
      <c r="J199" s="222">
        <v>-984.32</v>
      </c>
      <c r="K199" s="222">
        <v>-999.99</v>
      </c>
      <c r="L199" s="82" t="s">
        <v>1349</v>
      </c>
      <c r="M199" s="82" t="s">
        <v>223</v>
      </c>
      <c r="N199" s="82" t="s">
        <v>1318</v>
      </c>
      <c r="O199" s="82" t="s">
        <v>1350</v>
      </c>
      <c r="P199" s="14" t="s">
        <v>14</v>
      </c>
      <c r="U199" s="79" t="s">
        <v>1351</v>
      </c>
      <c r="V199" s="79" t="s">
        <v>490</v>
      </c>
    </row>
    <row r="200" spans="2:22">
      <c r="B200" s="336">
        <v>190</v>
      </c>
      <c r="C200" s="237">
        <v>32</v>
      </c>
      <c r="D200" s="14">
        <v>4</v>
      </c>
      <c r="E200" s="82" t="s">
        <v>613</v>
      </c>
      <c r="F200" s="82" t="s">
        <v>182</v>
      </c>
      <c r="G200" s="82" t="s">
        <v>615</v>
      </c>
      <c r="H200" s="82" t="s">
        <v>262</v>
      </c>
      <c r="I200" s="14">
        <v>57</v>
      </c>
      <c r="J200" s="222">
        <v>-0.06</v>
      </c>
      <c r="K200" s="222">
        <v>0</v>
      </c>
      <c r="L200" s="82" t="s">
        <v>1352</v>
      </c>
      <c r="M200" s="82" t="s">
        <v>223</v>
      </c>
      <c r="N200" s="82" t="s">
        <v>1318</v>
      </c>
      <c r="O200" s="82" t="s">
        <v>1353</v>
      </c>
      <c r="P200" s="14" t="s">
        <v>1354</v>
      </c>
      <c r="Q200" s="14">
        <v>1</v>
      </c>
      <c r="R200" s="14">
        <v>9</v>
      </c>
      <c r="S200" s="14">
        <v>1</v>
      </c>
      <c r="U200" s="79" t="s">
        <v>1355</v>
      </c>
      <c r="V200" s="79" t="s">
        <v>1356</v>
      </c>
    </row>
    <row r="201" spans="2:22">
      <c r="B201" s="336">
        <v>191</v>
      </c>
      <c r="C201" s="237">
        <v>32</v>
      </c>
      <c r="D201" s="14">
        <v>5</v>
      </c>
      <c r="E201" s="82" t="s">
        <v>503</v>
      </c>
      <c r="F201" s="82" t="s">
        <v>8</v>
      </c>
      <c r="G201" s="82" t="s">
        <v>614</v>
      </c>
      <c r="H201" s="82" t="s">
        <v>264</v>
      </c>
      <c r="I201" s="14">
        <v>51</v>
      </c>
      <c r="J201" s="222">
        <v>-19.72</v>
      </c>
      <c r="K201" s="222">
        <v>-18.53</v>
      </c>
      <c r="L201" s="82" t="s">
        <v>1357</v>
      </c>
      <c r="M201" s="82" t="s">
        <v>223</v>
      </c>
      <c r="N201" s="82" t="s">
        <v>1318</v>
      </c>
      <c r="O201" s="82" t="s">
        <v>1358</v>
      </c>
      <c r="P201" s="14" t="s">
        <v>916</v>
      </c>
      <c r="U201" s="79" t="s">
        <v>1359</v>
      </c>
      <c r="V201" s="79" t="s">
        <v>918</v>
      </c>
    </row>
    <row r="202" spans="2:22">
      <c r="B202" s="336">
        <v>192</v>
      </c>
      <c r="C202" s="237">
        <v>32</v>
      </c>
      <c r="D202" s="14">
        <v>6</v>
      </c>
      <c r="E202" s="82" t="s">
        <v>616</v>
      </c>
      <c r="F202" s="82" t="s">
        <v>182</v>
      </c>
      <c r="G202" s="82" t="s">
        <v>511</v>
      </c>
      <c r="H202" s="82" t="s">
        <v>279</v>
      </c>
      <c r="I202" s="14">
        <v>115</v>
      </c>
      <c r="J202" s="222">
        <v>0</v>
      </c>
      <c r="K202" s="222">
        <v>0</v>
      </c>
      <c r="L202" s="82" t="s">
        <v>1360</v>
      </c>
      <c r="M202" s="82" t="s">
        <v>223</v>
      </c>
      <c r="N202" s="82" t="s">
        <v>1318</v>
      </c>
      <c r="O202" s="82" t="s">
        <v>1361</v>
      </c>
      <c r="P202" s="14" t="s">
        <v>460</v>
      </c>
      <c r="U202" s="79" t="s">
        <v>1362</v>
      </c>
      <c r="V202" s="79" t="s">
        <v>1242</v>
      </c>
    </row>
    <row r="203" spans="2:22">
      <c r="B203" s="336">
        <v>193</v>
      </c>
      <c r="C203" s="237">
        <v>33</v>
      </c>
      <c r="D203" s="14">
        <v>1</v>
      </c>
      <c r="E203" s="82" t="s">
        <v>511</v>
      </c>
      <c r="F203" s="82" t="s">
        <v>7</v>
      </c>
      <c r="G203" s="82" t="s">
        <v>622</v>
      </c>
      <c r="H203" s="82" t="s">
        <v>264</v>
      </c>
      <c r="I203" s="14">
        <v>54</v>
      </c>
      <c r="J203" s="222">
        <v>33.200000000000003</v>
      </c>
      <c r="K203" s="222">
        <v>30.68</v>
      </c>
      <c r="L203" s="82" t="s">
        <v>1363</v>
      </c>
      <c r="M203" s="82" t="s">
        <v>223</v>
      </c>
      <c r="N203" s="82" t="s">
        <v>1318</v>
      </c>
      <c r="O203" s="82" t="s">
        <v>1364</v>
      </c>
      <c r="P203" s="14" t="s">
        <v>435</v>
      </c>
      <c r="U203" s="79" t="s">
        <v>1365</v>
      </c>
      <c r="V203" s="79" t="s">
        <v>436</v>
      </c>
    </row>
    <row r="204" spans="2:22">
      <c r="B204" s="336">
        <v>194</v>
      </c>
      <c r="C204" s="237">
        <v>33</v>
      </c>
      <c r="D204" s="14">
        <v>2</v>
      </c>
      <c r="E204" s="82" t="s">
        <v>614</v>
      </c>
      <c r="F204" s="82" t="s">
        <v>8</v>
      </c>
      <c r="G204" s="82" t="s">
        <v>616</v>
      </c>
      <c r="H204" s="82" t="s">
        <v>264</v>
      </c>
      <c r="I204" s="14">
        <v>62</v>
      </c>
      <c r="J204" s="224" t="s">
        <v>2195</v>
      </c>
      <c r="K204" s="222">
        <v>-16.86</v>
      </c>
      <c r="L204" s="82" t="s">
        <v>1366</v>
      </c>
      <c r="M204" s="82" t="s">
        <v>223</v>
      </c>
      <c r="N204" s="82" t="s">
        <v>1318</v>
      </c>
      <c r="O204" s="82" t="s">
        <v>1367</v>
      </c>
      <c r="P204" s="14" t="s">
        <v>335</v>
      </c>
      <c r="Q204" s="14">
        <v>1</v>
      </c>
      <c r="R204" s="14">
        <v>9</v>
      </c>
      <c r="S204" s="14">
        <v>1</v>
      </c>
      <c r="U204" s="79" t="s">
        <v>1368</v>
      </c>
      <c r="V204" s="79" t="s">
        <v>428</v>
      </c>
    </row>
    <row r="205" spans="2:22">
      <c r="B205" s="336">
        <v>195</v>
      </c>
      <c r="C205" s="237">
        <v>33</v>
      </c>
      <c r="D205" s="14">
        <v>3</v>
      </c>
      <c r="E205" s="82" t="s">
        <v>615</v>
      </c>
      <c r="F205" s="82" t="s">
        <v>182</v>
      </c>
      <c r="G205" s="82" t="s">
        <v>503</v>
      </c>
      <c r="H205" s="82" t="s">
        <v>266</v>
      </c>
      <c r="I205" s="14">
        <v>47</v>
      </c>
      <c r="J205" s="222">
        <v>0</v>
      </c>
      <c r="K205" s="222">
        <v>0</v>
      </c>
      <c r="L205" s="82" t="s">
        <v>1369</v>
      </c>
      <c r="M205" s="82" t="s">
        <v>223</v>
      </c>
      <c r="N205" s="82" t="s">
        <v>1318</v>
      </c>
      <c r="O205" s="82" t="s">
        <v>1370</v>
      </c>
      <c r="P205" s="14" t="s">
        <v>1371</v>
      </c>
      <c r="U205" s="79" t="s">
        <v>1372</v>
      </c>
      <c r="V205" s="79" t="s">
        <v>1373</v>
      </c>
    </row>
    <row r="206" spans="2:22">
      <c r="B206" s="336">
        <v>196</v>
      </c>
      <c r="C206" s="237">
        <v>33</v>
      </c>
      <c r="D206" s="14">
        <v>4</v>
      </c>
      <c r="E206" s="82" t="s">
        <v>623</v>
      </c>
      <c r="F206" s="82" t="s">
        <v>8</v>
      </c>
      <c r="G206" s="82" t="s">
        <v>613</v>
      </c>
      <c r="H206" s="82" t="s">
        <v>267</v>
      </c>
      <c r="I206" s="14">
        <v>59</v>
      </c>
      <c r="J206" s="222">
        <v>-13.99</v>
      </c>
      <c r="K206" s="222">
        <v>-117.17</v>
      </c>
      <c r="L206" s="82" t="s">
        <v>1374</v>
      </c>
      <c r="M206" s="82" t="s">
        <v>223</v>
      </c>
      <c r="N206" s="82" t="s">
        <v>1318</v>
      </c>
      <c r="O206" s="82" t="s">
        <v>1179</v>
      </c>
      <c r="P206" s="14" t="s">
        <v>341</v>
      </c>
      <c r="Q206" s="14">
        <v>1</v>
      </c>
      <c r="R206" s="14">
        <v>10</v>
      </c>
      <c r="S206" s="14">
        <v>1</v>
      </c>
      <c r="U206" s="79" t="s">
        <v>1375</v>
      </c>
      <c r="V206" s="79" t="s">
        <v>263</v>
      </c>
    </row>
    <row r="207" spans="2:22">
      <c r="B207" s="336">
        <v>197</v>
      </c>
      <c r="C207" s="237">
        <v>33</v>
      </c>
      <c r="D207" s="14">
        <v>5</v>
      </c>
      <c r="E207" s="82" t="s">
        <v>505</v>
      </c>
      <c r="F207" s="82" t="s">
        <v>8</v>
      </c>
      <c r="G207" s="82" t="s">
        <v>618</v>
      </c>
      <c r="H207" s="82" t="s">
        <v>264</v>
      </c>
      <c r="I207" s="14">
        <v>59</v>
      </c>
      <c r="J207" s="222">
        <v>-11.97</v>
      </c>
      <c r="K207" s="224" t="s">
        <v>2196</v>
      </c>
      <c r="L207" s="82" t="s">
        <v>1376</v>
      </c>
      <c r="M207" s="82" t="s">
        <v>223</v>
      </c>
      <c r="N207" s="82" t="s">
        <v>1318</v>
      </c>
      <c r="O207" s="82" t="s">
        <v>1377</v>
      </c>
      <c r="P207" s="14" t="s">
        <v>857</v>
      </c>
      <c r="Q207" s="14">
        <v>1</v>
      </c>
      <c r="R207" s="14">
        <v>11</v>
      </c>
      <c r="S207" s="14">
        <v>1</v>
      </c>
      <c r="U207" s="79" t="s">
        <v>1378</v>
      </c>
      <c r="V207" s="79" t="s">
        <v>859</v>
      </c>
    </row>
    <row r="208" spans="2:22">
      <c r="B208" s="336">
        <v>198</v>
      </c>
      <c r="C208" s="237">
        <v>33</v>
      </c>
      <c r="D208" s="14">
        <v>6</v>
      </c>
      <c r="E208" s="82" t="s">
        <v>617</v>
      </c>
      <c r="F208" s="82" t="s">
        <v>182</v>
      </c>
      <c r="G208" s="82" t="s">
        <v>621</v>
      </c>
      <c r="H208" s="82" t="s">
        <v>268</v>
      </c>
      <c r="I208" s="14">
        <v>64</v>
      </c>
      <c r="J208" s="222">
        <v>0</v>
      </c>
      <c r="K208" s="222">
        <v>0</v>
      </c>
      <c r="L208" s="82" t="s">
        <v>1379</v>
      </c>
      <c r="M208" s="82" t="s">
        <v>223</v>
      </c>
      <c r="N208" s="82" t="s">
        <v>1318</v>
      </c>
      <c r="O208" s="82" t="s">
        <v>1380</v>
      </c>
      <c r="P208" s="14" t="s">
        <v>1263</v>
      </c>
      <c r="Q208" s="14">
        <v>1</v>
      </c>
      <c r="R208" s="14">
        <v>6</v>
      </c>
      <c r="U208" s="79" t="s">
        <v>1381</v>
      </c>
      <c r="V208" s="79" t="s">
        <v>1265</v>
      </c>
    </row>
    <row r="209" spans="2:22">
      <c r="B209" s="336">
        <v>199</v>
      </c>
      <c r="C209" s="237">
        <v>34</v>
      </c>
      <c r="D209" s="14">
        <v>1</v>
      </c>
      <c r="E209" s="82" t="s">
        <v>622</v>
      </c>
      <c r="F209" s="82" t="s">
        <v>8</v>
      </c>
      <c r="G209" s="82" t="s">
        <v>621</v>
      </c>
      <c r="H209" s="82" t="s">
        <v>268</v>
      </c>
      <c r="I209" s="14">
        <v>61</v>
      </c>
      <c r="J209" s="222">
        <v>-1.75</v>
      </c>
      <c r="K209" s="222">
        <v>-4.87</v>
      </c>
      <c r="L209" s="82" t="s">
        <v>1382</v>
      </c>
      <c r="M209" s="82" t="s">
        <v>223</v>
      </c>
      <c r="N209" s="82" t="s">
        <v>1383</v>
      </c>
      <c r="O209" s="82" t="s">
        <v>1384</v>
      </c>
      <c r="P209" s="14" t="s">
        <v>342</v>
      </c>
      <c r="Q209" s="14">
        <v>1</v>
      </c>
      <c r="R209" s="14">
        <v>6</v>
      </c>
      <c r="U209" s="79" t="s">
        <v>1385</v>
      </c>
      <c r="V209" s="79" t="s">
        <v>343</v>
      </c>
    </row>
    <row r="210" spans="2:22">
      <c r="B210" s="336">
        <v>200</v>
      </c>
      <c r="C210" s="237">
        <v>34</v>
      </c>
      <c r="D210" s="14">
        <v>2</v>
      </c>
      <c r="E210" s="82" t="s">
        <v>617</v>
      </c>
      <c r="F210" s="82" t="s">
        <v>182</v>
      </c>
      <c r="G210" s="82" t="s">
        <v>618</v>
      </c>
      <c r="H210" s="82" t="s">
        <v>268</v>
      </c>
      <c r="I210" s="14">
        <v>59</v>
      </c>
      <c r="J210" s="222">
        <v>0</v>
      </c>
      <c r="K210" s="222">
        <v>1.17</v>
      </c>
      <c r="L210" s="82" t="s">
        <v>1386</v>
      </c>
      <c r="M210" s="82" t="s">
        <v>223</v>
      </c>
      <c r="N210" s="82" t="s">
        <v>1383</v>
      </c>
      <c r="O210" s="82" t="s">
        <v>1387</v>
      </c>
      <c r="P210" s="14" t="s">
        <v>361</v>
      </c>
      <c r="Q210" s="14">
        <v>1</v>
      </c>
      <c r="R210" s="14">
        <v>6</v>
      </c>
      <c r="U210" s="79" t="s">
        <v>1388</v>
      </c>
      <c r="V210" s="79" t="s">
        <v>362</v>
      </c>
    </row>
    <row r="211" spans="2:22">
      <c r="B211" s="336">
        <v>201</v>
      </c>
      <c r="C211" s="237">
        <v>34</v>
      </c>
      <c r="D211" s="14">
        <v>3</v>
      </c>
      <c r="E211" s="82" t="s">
        <v>505</v>
      </c>
      <c r="F211" s="82" t="s">
        <v>182</v>
      </c>
      <c r="G211" s="82" t="s">
        <v>613</v>
      </c>
      <c r="H211" s="82" t="s">
        <v>262</v>
      </c>
      <c r="I211" s="14">
        <v>18</v>
      </c>
      <c r="J211" s="222">
        <v>0</v>
      </c>
      <c r="K211" s="222">
        <v>0.25</v>
      </c>
      <c r="L211" s="82" t="s">
        <v>1389</v>
      </c>
      <c r="M211" s="82" t="s">
        <v>223</v>
      </c>
      <c r="N211" s="82" t="s">
        <v>1383</v>
      </c>
      <c r="O211" s="82" t="s">
        <v>1390</v>
      </c>
      <c r="P211" s="14" t="s">
        <v>693</v>
      </c>
      <c r="U211" s="79" t="s">
        <v>1391</v>
      </c>
      <c r="V211" s="79" t="s">
        <v>1005</v>
      </c>
    </row>
    <row r="212" spans="2:22">
      <c r="B212" s="336">
        <v>202</v>
      </c>
      <c r="C212" s="237">
        <v>34</v>
      </c>
      <c r="D212" s="14">
        <v>4</v>
      </c>
      <c r="E212" s="82" t="s">
        <v>623</v>
      </c>
      <c r="F212" s="82" t="s">
        <v>8</v>
      </c>
      <c r="G212" s="82" t="s">
        <v>503</v>
      </c>
      <c r="H212" s="82" t="s">
        <v>267</v>
      </c>
      <c r="I212" s="14">
        <v>49</v>
      </c>
      <c r="J212" s="222">
        <v>999.99</v>
      </c>
      <c r="K212" s="222">
        <v>-2.31</v>
      </c>
      <c r="L212" s="82" t="s">
        <v>1392</v>
      </c>
      <c r="M212" s="82" t="s">
        <v>223</v>
      </c>
      <c r="N212" s="82" t="s">
        <v>1383</v>
      </c>
      <c r="O212" s="82" t="s">
        <v>1393</v>
      </c>
      <c r="P212" s="14" t="s">
        <v>23</v>
      </c>
      <c r="U212" s="79" t="s">
        <v>1394</v>
      </c>
      <c r="V212" s="79" t="s">
        <v>273</v>
      </c>
    </row>
    <row r="213" spans="2:22">
      <c r="B213" s="336">
        <v>203</v>
      </c>
      <c r="C213" s="237">
        <v>34</v>
      </c>
      <c r="D213" s="14">
        <v>5</v>
      </c>
      <c r="E213" s="82" t="s">
        <v>615</v>
      </c>
      <c r="F213" s="82" t="s">
        <v>7</v>
      </c>
      <c r="G213" s="82" t="s">
        <v>616</v>
      </c>
      <c r="H213" s="82" t="s">
        <v>264</v>
      </c>
      <c r="I213" s="14">
        <v>73</v>
      </c>
      <c r="J213" s="222">
        <v>327.36</v>
      </c>
      <c r="K213" s="222">
        <v>31.76</v>
      </c>
      <c r="L213" s="82" t="s">
        <v>1395</v>
      </c>
      <c r="M213" s="82" t="s">
        <v>223</v>
      </c>
      <c r="N213" s="82" t="s">
        <v>1383</v>
      </c>
      <c r="O213" s="82" t="s">
        <v>1396</v>
      </c>
      <c r="P213" s="14" t="s">
        <v>1250</v>
      </c>
      <c r="Q213" s="14">
        <v>1</v>
      </c>
      <c r="R213" s="14">
        <v>7</v>
      </c>
      <c r="S213" s="14">
        <v>1</v>
      </c>
      <c r="T213" s="14" t="s">
        <v>7</v>
      </c>
      <c r="U213" s="79" t="s">
        <v>1397</v>
      </c>
      <c r="V213" s="79" t="s">
        <v>1252</v>
      </c>
    </row>
    <row r="214" spans="2:22">
      <c r="B214" s="336">
        <v>204</v>
      </c>
      <c r="C214" s="237">
        <v>34</v>
      </c>
      <c r="D214" s="14">
        <v>6</v>
      </c>
      <c r="E214" s="82" t="s">
        <v>614</v>
      </c>
      <c r="F214" s="82" t="s">
        <v>7</v>
      </c>
      <c r="G214" s="82" t="s">
        <v>511</v>
      </c>
      <c r="H214" s="82" t="s">
        <v>264</v>
      </c>
      <c r="I214" s="14">
        <v>43</v>
      </c>
      <c r="J214" s="222" t="s">
        <v>1243</v>
      </c>
      <c r="K214" s="222">
        <v>33.35</v>
      </c>
      <c r="L214" s="82" t="s">
        <v>1398</v>
      </c>
      <c r="M214" s="82" t="s">
        <v>223</v>
      </c>
      <c r="N214" s="82" t="s">
        <v>1383</v>
      </c>
      <c r="O214" s="82" t="s">
        <v>1399</v>
      </c>
      <c r="P214" s="14" t="s">
        <v>432</v>
      </c>
      <c r="Q214" s="14">
        <v>1</v>
      </c>
      <c r="R214" s="14">
        <v>11</v>
      </c>
      <c r="S214" s="14">
        <v>1</v>
      </c>
      <c r="U214" s="79" t="s">
        <v>1400</v>
      </c>
      <c r="V214" s="79" t="s">
        <v>1401</v>
      </c>
    </row>
    <row r="215" spans="2:22">
      <c r="B215" s="336">
        <v>205</v>
      </c>
      <c r="C215" s="237">
        <v>35</v>
      </c>
      <c r="D215" s="14">
        <v>1</v>
      </c>
      <c r="E215" s="82" t="s">
        <v>614</v>
      </c>
      <c r="F215" s="82" t="s">
        <v>7</v>
      </c>
      <c r="G215" s="82" t="s">
        <v>622</v>
      </c>
      <c r="H215" s="82" t="s">
        <v>264</v>
      </c>
      <c r="I215" s="14">
        <v>45</v>
      </c>
      <c r="J215" s="222" t="s">
        <v>985</v>
      </c>
      <c r="K215" s="222">
        <v>13.08</v>
      </c>
      <c r="L215" s="82" t="s">
        <v>1402</v>
      </c>
      <c r="M215" s="82" t="s">
        <v>223</v>
      </c>
      <c r="N215" s="82" t="s">
        <v>1383</v>
      </c>
      <c r="O215" s="82" t="s">
        <v>1403</v>
      </c>
      <c r="P215" s="14" t="s">
        <v>477</v>
      </c>
      <c r="U215" s="79" t="s">
        <v>1404</v>
      </c>
      <c r="V215" s="79" t="s">
        <v>478</v>
      </c>
    </row>
    <row r="216" spans="2:22">
      <c r="B216" s="336">
        <v>206</v>
      </c>
      <c r="C216" s="237">
        <v>35</v>
      </c>
      <c r="D216" s="14">
        <v>2</v>
      </c>
      <c r="E216" s="82" t="s">
        <v>511</v>
      </c>
      <c r="F216" s="82" t="s">
        <v>8</v>
      </c>
      <c r="G216" s="82" t="s">
        <v>615</v>
      </c>
      <c r="H216" s="82" t="s">
        <v>264</v>
      </c>
      <c r="I216" s="14">
        <v>53</v>
      </c>
      <c r="J216" s="224" t="s">
        <v>2197</v>
      </c>
      <c r="K216" s="222">
        <v>-327.44</v>
      </c>
      <c r="L216" s="82" t="s">
        <v>1405</v>
      </c>
      <c r="M216" s="82" t="s">
        <v>223</v>
      </c>
      <c r="N216" s="82" t="s">
        <v>1383</v>
      </c>
      <c r="O216" s="82" t="s">
        <v>1406</v>
      </c>
      <c r="P216" s="14" t="s">
        <v>37</v>
      </c>
      <c r="U216" s="79" t="s">
        <v>1407</v>
      </c>
      <c r="V216" s="79" t="s">
        <v>276</v>
      </c>
    </row>
    <row r="217" spans="2:22">
      <c r="B217" s="336">
        <v>207</v>
      </c>
      <c r="C217" s="237">
        <v>35</v>
      </c>
      <c r="D217" s="14">
        <v>3</v>
      </c>
      <c r="E217" s="82" t="s">
        <v>616</v>
      </c>
      <c r="F217" s="82" t="s">
        <v>7</v>
      </c>
      <c r="G217" s="82" t="s">
        <v>623</v>
      </c>
      <c r="H217" s="82" t="s">
        <v>264</v>
      </c>
      <c r="I217" s="14">
        <v>41</v>
      </c>
      <c r="J217" s="222">
        <v>327.62</v>
      </c>
      <c r="K217" s="222" t="s">
        <v>1408</v>
      </c>
      <c r="L217" s="82" t="s">
        <v>1409</v>
      </c>
      <c r="M217" s="82" t="s">
        <v>223</v>
      </c>
      <c r="N217" s="82" t="s">
        <v>1383</v>
      </c>
      <c r="O217" s="82" t="s">
        <v>1410</v>
      </c>
      <c r="P217" s="14" t="s">
        <v>1302</v>
      </c>
      <c r="U217" s="79" t="s">
        <v>1411</v>
      </c>
      <c r="V217" s="79" t="s">
        <v>1412</v>
      </c>
    </row>
    <row r="218" spans="2:22">
      <c r="B218" s="336">
        <v>208</v>
      </c>
      <c r="C218" s="237">
        <v>35</v>
      </c>
      <c r="D218" s="14">
        <v>4</v>
      </c>
      <c r="E218" s="82" t="s">
        <v>503</v>
      </c>
      <c r="F218" s="82" t="s">
        <v>7</v>
      </c>
      <c r="G218" s="82" t="s">
        <v>505</v>
      </c>
      <c r="H218" s="82" t="s">
        <v>264</v>
      </c>
      <c r="I218" s="14">
        <v>43</v>
      </c>
      <c r="J218" s="222">
        <v>12.51</v>
      </c>
      <c r="K218" s="222">
        <v>14.57</v>
      </c>
      <c r="L218" s="82" t="s">
        <v>1413</v>
      </c>
      <c r="M218" s="82" t="s">
        <v>223</v>
      </c>
      <c r="N218" s="82" t="s">
        <v>1383</v>
      </c>
      <c r="O218" s="82" t="s">
        <v>1414</v>
      </c>
      <c r="P218" s="14" t="s">
        <v>432</v>
      </c>
      <c r="U218" s="79" t="s">
        <v>1415</v>
      </c>
      <c r="V218" s="79" t="s">
        <v>1416</v>
      </c>
    </row>
    <row r="219" spans="2:22">
      <c r="B219" s="336">
        <v>209</v>
      </c>
      <c r="C219" s="237">
        <v>35</v>
      </c>
      <c r="D219" s="14">
        <v>5</v>
      </c>
      <c r="E219" s="82" t="s">
        <v>613</v>
      </c>
      <c r="F219" s="82" t="s">
        <v>7</v>
      </c>
      <c r="G219" s="82" t="s">
        <v>617</v>
      </c>
      <c r="H219" s="82" t="s">
        <v>264</v>
      </c>
      <c r="I219" s="14">
        <v>42</v>
      </c>
      <c r="J219" s="222">
        <v>81.36</v>
      </c>
      <c r="K219" s="222" t="s">
        <v>957</v>
      </c>
      <c r="L219" s="82" t="s">
        <v>1417</v>
      </c>
      <c r="M219" s="82" t="s">
        <v>223</v>
      </c>
      <c r="N219" s="82" t="s">
        <v>1383</v>
      </c>
      <c r="O219" s="82" t="s">
        <v>1418</v>
      </c>
      <c r="P219" s="14" t="s">
        <v>29</v>
      </c>
      <c r="U219" s="79" t="s">
        <v>1419</v>
      </c>
      <c r="V219" s="79" t="s">
        <v>1420</v>
      </c>
    </row>
    <row r="220" spans="2:22">
      <c r="B220" s="336">
        <v>210</v>
      </c>
      <c r="C220" s="237">
        <v>35</v>
      </c>
      <c r="D220" s="14">
        <v>6</v>
      </c>
      <c r="E220" s="82" t="s">
        <v>618</v>
      </c>
      <c r="F220" s="82" t="s">
        <v>7</v>
      </c>
      <c r="G220" s="82" t="s">
        <v>621</v>
      </c>
      <c r="H220" s="82" t="s">
        <v>268</v>
      </c>
      <c r="I220" s="14">
        <v>56</v>
      </c>
      <c r="J220" s="222" t="s">
        <v>495</v>
      </c>
      <c r="K220" s="222">
        <v>26.77</v>
      </c>
      <c r="L220" s="82" t="s">
        <v>1421</v>
      </c>
      <c r="M220" s="82" t="s">
        <v>223</v>
      </c>
      <c r="N220" s="82" t="s">
        <v>1383</v>
      </c>
      <c r="O220" s="82" t="s">
        <v>1422</v>
      </c>
      <c r="P220" s="14" t="s">
        <v>693</v>
      </c>
      <c r="Q220" s="14">
        <v>1</v>
      </c>
      <c r="R220" s="14">
        <v>6</v>
      </c>
      <c r="U220" s="79" t="s">
        <v>1423</v>
      </c>
      <c r="V220" s="79" t="s">
        <v>1005</v>
      </c>
    </row>
    <row r="221" spans="2:22">
      <c r="B221" s="336">
        <v>211</v>
      </c>
      <c r="C221" s="237">
        <v>36</v>
      </c>
      <c r="D221" s="14">
        <v>1</v>
      </c>
      <c r="E221" s="82" t="s">
        <v>622</v>
      </c>
      <c r="F221" s="82" t="s">
        <v>8</v>
      </c>
      <c r="G221" s="82" t="s">
        <v>618</v>
      </c>
      <c r="H221" s="82" t="s">
        <v>268</v>
      </c>
      <c r="I221" s="14">
        <v>72</v>
      </c>
      <c r="J221" s="224" t="s">
        <v>2194</v>
      </c>
      <c r="K221" s="224" t="s">
        <v>2198</v>
      </c>
      <c r="L221" s="82" t="s">
        <v>1424</v>
      </c>
      <c r="M221" s="82" t="s">
        <v>223</v>
      </c>
      <c r="N221" s="82" t="s">
        <v>1383</v>
      </c>
      <c r="O221" s="82" t="s">
        <v>1425</v>
      </c>
      <c r="P221" s="14" t="s">
        <v>341</v>
      </c>
      <c r="Q221" s="14">
        <v>1</v>
      </c>
      <c r="R221" s="14">
        <v>6</v>
      </c>
      <c r="U221" s="79" t="s">
        <v>1426</v>
      </c>
      <c r="V221" s="79" t="s">
        <v>1427</v>
      </c>
    </row>
    <row r="222" spans="2:22">
      <c r="B222" s="336">
        <v>212</v>
      </c>
      <c r="C222" s="237">
        <v>36</v>
      </c>
      <c r="D222" s="14">
        <v>2</v>
      </c>
      <c r="E222" s="82" t="s">
        <v>621</v>
      </c>
      <c r="F222" s="82" t="s">
        <v>8</v>
      </c>
      <c r="G222" s="82" t="s">
        <v>613</v>
      </c>
      <c r="H222" s="82" t="s">
        <v>268</v>
      </c>
      <c r="I222" s="14">
        <v>127</v>
      </c>
      <c r="J222" s="222">
        <v>-5.89</v>
      </c>
      <c r="K222" s="222">
        <v>-66.819999999999993</v>
      </c>
      <c r="L222" s="82" t="s">
        <v>1428</v>
      </c>
      <c r="M222" s="82" t="s">
        <v>223</v>
      </c>
      <c r="N222" s="82" t="s">
        <v>1383</v>
      </c>
      <c r="O222" s="82" t="s">
        <v>1429</v>
      </c>
      <c r="P222" s="14" t="s">
        <v>1430</v>
      </c>
      <c r="Q222" s="14">
        <v>1</v>
      </c>
      <c r="R222" s="14">
        <v>6</v>
      </c>
      <c r="U222" s="79" t="s">
        <v>1431</v>
      </c>
      <c r="V222" s="79" t="s">
        <v>364</v>
      </c>
    </row>
    <row r="223" spans="2:22">
      <c r="B223" s="336">
        <v>213</v>
      </c>
      <c r="C223" s="237">
        <v>36</v>
      </c>
      <c r="D223" s="14">
        <v>3</v>
      </c>
      <c r="E223" s="82" t="s">
        <v>617</v>
      </c>
      <c r="F223" s="82" t="s">
        <v>182</v>
      </c>
      <c r="G223" s="82" t="s">
        <v>503</v>
      </c>
      <c r="H223" s="82" t="s">
        <v>262</v>
      </c>
      <c r="I223" s="14">
        <v>100</v>
      </c>
      <c r="J223" s="222">
        <v>0</v>
      </c>
      <c r="K223" s="222">
        <v>0</v>
      </c>
      <c r="L223" s="82" t="s">
        <v>1432</v>
      </c>
      <c r="M223" s="82" t="s">
        <v>223</v>
      </c>
      <c r="N223" s="82" t="s">
        <v>1383</v>
      </c>
      <c r="O223" s="82" t="s">
        <v>1433</v>
      </c>
      <c r="P223" s="14" t="s">
        <v>326</v>
      </c>
      <c r="Q223" s="14">
        <v>1</v>
      </c>
      <c r="R223" s="14">
        <v>11</v>
      </c>
      <c r="S223" s="14">
        <v>1</v>
      </c>
      <c r="U223" s="79" t="s">
        <v>1434</v>
      </c>
      <c r="V223" s="79" t="s">
        <v>339</v>
      </c>
    </row>
    <row r="224" spans="2:22">
      <c r="B224" s="336">
        <v>214</v>
      </c>
      <c r="C224" s="237">
        <v>36</v>
      </c>
      <c r="D224" s="14">
        <v>4</v>
      </c>
      <c r="E224" s="82" t="s">
        <v>505</v>
      </c>
      <c r="F224" s="82" t="s">
        <v>182</v>
      </c>
      <c r="G224" s="82" t="s">
        <v>616</v>
      </c>
      <c r="H224" s="82" t="s">
        <v>268</v>
      </c>
      <c r="I224" s="14">
        <v>114</v>
      </c>
      <c r="J224" s="222">
        <v>0</v>
      </c>
      <c r="K224" s="222">
        <v>0</v>
      </c>
      <c r="L224" s="82" t="s">
        <v>1435</v>
      </c>
      <c r="M224" s="82" t="s">
        <v>223</v>
      </c>
      <c r="N224" s="82" t="s">
        <v>1383</v>
      </c>
      <c r="O224" s="82" t="s">
        <v>1436</v>
      </c>
      <c r="P224" s="14" t="s">
        <v>1168</v>
      </c>
      <c r="Q224" s="14">
        <v>1</v>
      </c>
      <c r="R224" s="14">
        <v>6</v>
      </c>
      <c r="U224" s="79" t="s">
        <v>1437</v>
      </c>
      <c r="V224" s="79" t="s">
        <v>1170</v>
      </c>
    </row>
    <row r="225" spans="2:22">
      <c r="B225" s="336">
        <v>215</v>
      </c>
      <c r="C225" s="237">
        <v>36</v>
      </c>
      <c r="D225" s="14">
        <v>5</v>
      </c>
      <c r="E225" s="82" t="s">
        <v>623</v>
      </c>
      <c r="F225" s="82" t="s">
        <v>8</v>
      </c>
      <c r="G225" s="82" t="s">
        <v>511</v>
      </c>
      <c r="H225" s="82" t="s">
        <v>264</v>
      </c>
      <c r="I225" s="14">
        <v>61</v>
      </c>
      <c r="J225" s="222">
        <v>-18.28</v>
      </c>
      <c r="K225" s="224" t="s">
        <v>2191</v>
      </c>
      <c r="L225" s="82" t="s">
        <v>1438</v>
      </c>
      <c r="M225" s="82" t="s">
        <v>223</v>
      </c>
      <c r="N225" s="82" t="s">
        <v>1383</v>
      </c>
      <c r="O225" s="82" t="s">
        <v>1439</v>
      </c>
      <c r="P225" s="14" t="s">
        <v>1440</v>
      </c>
      <c r="U225" s="79" t="s">
        <v>1441</v>
      </c>
      <c r="V225" s="79" t="s">
        <v>1442</v>
      </c>
    </row>
    <row r="226" spans="2:22">
      <c r="B226" s="336">
        <v>216</v>
      </c>
      <c r="C226" s="237">
        <v>36</v>
      </c>
      <c r="D226" s="14">
        <v>6</v>
      </c>
      <c r="E226" s="82" t="s">
        <v>615</v>
      </c>
      <c r="F226" s="82" t="s">
        <v>182</v>
      </c>
      <c r="G226" s="82" t="s">
        <v>614</v>
      </c>
      <c r="H226" s="82" t="s">
        <v>262</v>
      </c>
      <c r="I226" s="14">
        <v>38</v>
      </c>
      <c r="J226" s="222">
        <v>0</v>
      </c>
      <c r="K226" s="222">
        <v>0</v>
      </c>
      <c r="L226" s="82" t="s">
        <v>1443</v>
      </c>
      <c r="M226" s="82" t="s">
        <v>223</v>
      </c>
      <c r="N226" s="82" t="s">
        <v>1383</v>
      </c>
      <c r="O226" s="82" t="s">
        <v>1444</v>
      </c>
      <c r="P226" s="14" t="s">
        <v>693</v>
      </c>
      <c r="Q226" s="14">
        <v>1</v>
      </c>
      <c r="R226" s="14">
        <v>13</v>
      </c>
      <c r="S226" s="14">
        <v>1</v>
      </c>
      <c r="U226" s="79" t="s">
        <v>1445</v>
      </c>
      <c r="V226" s="79" t="s">
        <v>1005</v>
      </c>
    </row>
    <row r="227" spans="2:22">
      <c r="B227" s="336">
        <v>217</v>
      </c>
      <c r="C227" s="237">
        <v>37</v>
      </c>
      <c r="D227" s="14">
        <v>1</v>
      </c>
      <c r="E227" s="82" t="s">
        <v>615</v>
      </c>
      <c r="F227" s="82" t="s">
        <v>182</v>
      </c>
      <c r="G227" s="82" t="s">
        <v>622</v>
      </c>
      <c r="H227" s="82" t="s">
        <v>266</v>
      </c>
      <c r="I227" s="14">
        <v>55</v>
      </c>
      <c r="J227" s="222">
        <v>0</v>
      </c>
      <c r="K227" s="222">
        <v>0</v>
      </c>
      <c r="L227" s="82" t="s">
        <v>1446</v>
      </c>
      <c r="M227" s="82" t="s">
        <v>223</v>
      </c>
      <c r="N227" s="82" t="s">
        <v>1383</v>
      </c>
      <c r="O227" s="82" t="s">
        <v>1447</v>
      </c>
      <c r="P227" s="14" t="s">
        <v>318</v>
      </c>
      <c r="U227" s="79" t="s">
        <v>1448</v>
      </c>
      <c r="V227" s="79" t="s">
        <v>319</v>
      </c>
    </row>
    <row r="228" spans="2:22">
      <c r="B228" s="336">
        <v>218</v>
      </c>
      <c r="C228" s="237">
        <v>37</v>
      </c>
      <c r="D228" s="14">
        <v>2</v>
      </c>
      <c r="E228" s="82" t="s">
        <v>614</v>
      </c>
      <c r="F228" s="82" t="s">
        <v>7</v>
      </c>
      <c r="G228" s="82" t="s">
        <v>623</v>
      </c>
      <c r="H228" s="82" t="s">
        <v>676</v>
      </c>
      <c r="I228" s="14">
        <v>47</v>
      </c>
      <c r="J228" s="222" t="s">
        <v>677</v>
      </c>
      <c r="K228" s="222">
        <v>0</v>
      </c>
      <c r="L228" s="82" t="s">
        <v>1449</v>
      </c>
      <c r="M228" s="82" t="s">
        <v>223</v>
      </c>
      <c r="N228" s="82" t="s">
        <v>1383</v>
      </c>
      <c r="O228" s="82" t="s">
        <v>952</v>
      </c>
      <c r="P228" s="14" t="s">
        <v>20</v>
      </c>
      <c r="U228" s="79" t="s">
        <v>1450</v>
      </c>
      <c r="V228" s="79" t="s">
        <v>686</v>
      </c>
    </row>
    <row r="229" spans="2:22">
      <c r="B229" s="336">
        <v>219</v>
      </c>
      <c r="C229" s="237">
        <v>37</v>
      </c>
      <c r="D229" s="14">
        <v>3</v>
      </c>
      <c r="E229" s="82" t="s">
        <v>511</v>
      </c>
      <c r="F229" s="82" t="s">
        <v>182</v>
      </c>
      <c r="G229" s="82" t="s">
        <v>505</v>
      </c>
      <c r="H229" s="82" t="s">
        <v>266</v>
      </c>
      <c r="I229" s="14">
        <v>183</v>
      </c>
      <c r="J229" s="222">
        <v>0</v>
      </c>
      <c r="K229" s="222">
        <v>0</v>
      </c>
      <c r="L229" s="82" t="s">
        <v>1451</v>
      </c>
      <c r="M229" s="82" t="s">
        <v>223</v>
      </c>
      <c r="N229" s="82" t="s">
        <v>1383</v>
      </c>
      <c r="O229" s="82" t="s">
        <v>1452</v>
      </c>
      <c r="P229" s="14" t="s">
        <v>1217</v>
      </c>
      <c r="U229" s="79" t="s">
        <v>1453</v>
      </c>
      <c r="V229" s="79" t="s">
        <v>1219</v>
      </c>
    </row>
    <row r="230" spans="2:22">
      <c r="B230" s="336">
        <v>220</v>
      </c>
      <c r="C230" s="237">
        <v>37</v>
      </c>
      <c r="D230" s="14">
        <v>4</v>
      </c>
      <c r="E230" s="82" t="s">
        <v>616</v>
      </c>
      <c r="F230" s="82" t="s">
        <v>7</v>
      </c>
      <c r="G230" s="82" t="s">
        <v>617</v>
      </c>
      <c r="H230" s="82" t="s">
        <v>264</v>
      </c>
      <c r="I230" s="14">
        <v>68</v>
      </c>
      <c r="J230" s="222">
        <v>16.84</v>
      </c>
      <c r="K230" s="222">
        <v>32.85</v>
      </c>
      <c r="L230" s="82" t="s">
        <v>1454</v>
      </c>
      <c r="M230" s="82" t="s">
        <v>223</v>
      </c>
      <c r="N230" s="82" t="s">
        <v>1455</v>
      </c>
      <c r="O230" s="82" t="s">
        <v>1456</v>
      </c>
      <c r="P230" s="14" t="s">
        <v>31</v>
      </c>
      <c r="U230" s="79" t="s">
        <v>1457</v>
      </c>
      <c r="V230" s="79" t="s">
        <v>287</v>
      </c>
    </row>
    <row r="231" spans="2:22">
      <c r="B231" s="336">
        <v>221</v>
      </c>
      <c r="C231" s="237">
        <v>37</v>
      </c>
      <c r="D231" s="14">
        <v>5</v>
      </c>
      <c r="E231" s="82" t="s">
        <v>503</v>
      </c>
      <c r="F231" s="82" t="s">
        <v>7</v>
      </c>
      <c r="G231" s="82" t="s">
        <v>621</v>
      </c>
      <c r="H231" s="82" t="s">
        <v>264</v>
      </c>
      <c r="I231" s="14">
        <v>41</v>
      </c>
      <c r="J231" s="222">
        <v>53.29</v>
      </c>
      <c r="K231" s="222">
        <v>20.76</v>
      </c>
      <c r="L231" s="82" t="s">
        <v>1458</v>
      </c>
      <c r="M231" s="82" t="s">
        <v>223</v>
      </c>
      <c r="N231" s="82" t="s">
        <v>1455</v>
      </c>
      <c r="O231" s="82" t="s">
        <v>1459</v>
      </c>
      <c r="P231" s="14" t="s">
        <v>337</v>
      </c>
      <c r="Q231" s="14">
        <v>1</v>
      </c>
      <c r="R231" s="14">
        <v>7</v>
      </c>
      <c r="S231" s="14">
        <v>1</v>
      </c>
      <c r="T231" s="14" t="s">
        <v>7</v>
      </c>
      <c r="U231" s="79" t="s">
        <v>1460</v>
      </c>
      <c r="V231" s="79" t="s">
        <v>1226</v>
      </c>
    </row>
    <row r="232" spans="2:22">
      <c r="B232" s="336">
        <v>222</v>
      </c>
      <c r="C232" s="237">
        <v>37</v>
      </c>
      <c r="D232" s="14">
        <v>6</v>
      </c>
      <c r="E232" s="82" t="s">
        <v>613</v>
      </c>
      <c r="F232" s="82" t="s">
        <v>7</v>
      </c>
      <c r="G232" s="82" t="s">
        <v>618</v>
      </c>
      <c r="H232" s="82" t="s">
        <v>268</v>
      </c>
      <c r="I232" s="14">
        <v>76</v>
      </c>
      <c r="J232" s="222">
        <v>83.15</v>
      </c>
      <c r="K232" s="222">
        <v>3.55</v>
      </c>
      <c r="L232" s="82" t="s">
        <v>1461</v>
      </c>
      <c r="M232" s="82" t="s">
        <v>223</v>
      </c>
      <c r="N232" s="82" t="s">
        <v>1455</v>
      </c>
      <c r="O232" s="82" t="s">
        <v>1462</v>
      </c>
      <c r="P232" s="14" t="s">
        <v>475</v>
      </c>
      <c r="Q232" s="14">
        <v>1</v>
      </c>
      <c r="R232" s="14">
        <v>6</v>
      </c>
      <c r="U232" s="79" t="s">
        <v>1463</v>
      </c>
      <c r="V232" s="79" t="s">
        <v>476</v>
      </c>
    </row>
    <row r="233" spans="2:22">
      <c r="B233" s="336">
        <v>223</v>
      </c>
      <c r="C233" s="237">
        <v>38</v>
      </c>
      <c r="D233" s="14">
        <v>1</v>
      </c>
      <c r="E233" s="82" t="s">
        <v>622</v>
      </c>
      <c r="F233" s="82" t="s">
        <v>182</v>
      </c>
      <c r="G233" s="82" t="s">
        <v>613</v>
      </c>
      <c r="H233" s="82" t="s">
        <v>262</v>
      </c>
      <c r="I233" s="14">
        <v>24</v>
      </c>
      <c r="J233" s="222">
        <v>0</v>
      </c>
      <c r="K233" s="222">
        <v>-0.46</v>
      </c>
      <c r="L233" s="82" t="s">
        <v>1464</v>
      </c>
      <c r="M233" s="82" t="s">
        <v>223</v>
      </c>
      <c r="N233" s="82" t="s">
        <v>1455</v>
      </c>
      <c r="O233" s="82" t="s">
        <v>1465</v>
      </c>
      <c r="P233" s="14" t="s">
        <v>308</v>
      </c>
      <c r="U233" s="79" t="s">
        <v>1466</v>
      </c>
      <c r="V233" s="79" t="s">
        <v>309</v>
      </c>
    </row>
    <row r="234" spans="2:22">
      <c r="B234" s="336">
        <v>224</v>
      </c>
      <c r="C234" s="237">
        <v>38</v>
      </c>
      <c r="D234" s="14">
        <v>2</v>
      </c>
      <c r="E234" s="82" t="s">
        <v>618</v>
      </c>
      <c r="F234" s="82" t="s">
        <v>182</v>
      </c>
      <c r="G234" s="82" t="s">
        <v>503</v>
      </c>
      <c r="H234" s="82" t="s">
        <v>262</v>
      </c>
      <c r="I234" s="14">
        <v>68</v>
      </c>
      <c r="J234" s="222">
        <v>-0.1</v>
      </c>
      <c r="K234" s="222">
        <v>0</v>
      </c>
      <c r="L234" s="82" t="s">
        <v>1467</v>
      </c>
      <c r="M234" s="82" t="s">
        <v>223</v>
      </c>
      <c r="N234" s="82" t="s">
        <v>1455</v>
      </c>
      <c r="O234" s="82" t="s">
        <v>1468</v>
      </c>
      <c r="P234" s="14" t="s">
        <v>693</v>
      </c>
      <c r="Q234" s="14">
        <v>1</v>
      </c>
      <c r="R234" s="14">
        <v>14</v>
      </c>
      <c r="S234" s="14">
        <v>1</v>
      </c>
      <c r="U234" s="79" t="s">
        <v>1469</v>
      </c>
      <c r="V234" s="79" t="s">
        <v>1005</v>
      </c>
    </row>
    <row r="235" spans="2:22">
      <c r="B235" s="336">
        <v>225</v>
      </c>
      <c r="C235" s="237">
        <v>38</v>
      </c>
      <c r="D235" s="14">
        <v>3</v>
      </c>
      <c r="E235" s="82" t="s">
        <v>621</v>
      </c>
      <c r="F235" s="82" t="s">
        <v>8</v>
      </c>
      <c r="G235" s="82" t="s">
        <v>616</v>
      </c>
      <c r="H235" s="82" t="s">
        <v>264</v>
      </c>
      <c r="I235" s="14">
        <v>60</v>
      </c>
      <c r="J235" s="222">
        <v>-17.32</v>
      </c>
      <c r="K235" s="222">
        <v>-16.36</v>
      </c>
      <c r="L235" s="82" t="s">
        <v>1470</v>
      </c>
      <c r="M235" s="82" t="s">
        <v>223</v>
      </c>
      <c r="N235" s="82" t="s">
        <v>1455</v>
      </c>
      <c r="O235" s="82" t="s">
        <v>1471</v>
      </c>
      <c r="P235" s="14" t="s">
        <v>790</v>
      </c>
      <c r="U235" s="79" t="s">
        <v>1472</v>
      </c>
      <c r="V235" s="79" t="s">
        <v>668</v>
      </c>
    </row>
    <row r="236" spans="2:22">
      <c r="B236" s="336">
        <v>226</v>
      </c>
      <c r="C236" s="237">
        <v>38</v>
      </c>
      <c r="D236" s="14">
        <v>4</v>
      </c>
      <c r="E236" s="82" t="s">
        <v>617</v>
      </c>
      <c r="F236" s="82" t="s">
        <v>7</v>
      </c>
      <c r="G236" s="82" t="s">
        <v>511</v>
      </c>
      <c r="H236" s="82" t="s">
        <v>264</v>
      </c>
      <c r="I236" s="14">
        <v>67</v>
      </c>
      <c r="J236" s="222" t="s">
        <v>1013</v>
      </c>
      <c r="K236" s="222" t="s">
        <v>1014</v>
      </c>
      <c r="L236" s="82" t="s">
        <v>1473</v>
      </c>
      <c r="M236" s="82" t="s">
        <v>223</v>
      </c>
      <c r="N236" s="82" t="s">
        <v>1455</v>
      </c>
      <c r="O236" s="82" t="s">
        <v>1474</v>
      </c>
      <c r="P236" s="14" t="s">
        <v>460</v>
      </c>
      <c r="Q236" s="14">
        <v>1</v>
      </c>
      <c r="R236" s="14">
        <v>13</v>
      </c>
      <c r="S236" s="14">
        <v>1</v>
      </c>
      <c r="U236" s="79" t="s">
        <v>1475</v>
      </c>
      <c r="V236" s="79" t="s">
        <v>1242</v>
      </c>
    </row>
    <row r="237" spans="2:22">
      <c r="B237" s="336">
        <v>227</v>
      </c>
      <c r="C237" s="237">
        <v>38</v>
      </c>
      <c r="D237" s="14">
        <v>5</v>
      </c>
      <c r="E237" s="82" t="s">
        <v>505</v>
      </c>
      <c r="F237" s="82" t="s">
        <v>8</v>
      </c>
      <c r="G237" s="82" t="s">
        <v>614</v>
      </c>
      <c r="H237" s="82" t="s">
        <v>264</v>
      </c>
      <c r="I237" s="14">
        <v>55</v>
      </c>
      <c r="J237" s="224" t="s">
        <v>2199</v>
      </c>
      <c r="K237" s="224" t="s">
        <v>2200</v>
      </c>
      <c r="L237" s="82" t="s">
        <v>1476</v>
      </c>
      <c r="M237" s="82" t="s">
        <v>223</v>
      </c>
      <c r="N237" s="82" t="s">
        <v>1455</v>
      </c>
      <c r="O237" s="82" t="s">
        <v>1477</v>
      </c>
      <c r="P237" s="14" t="s">
        <v>337</v>
      </c>
      <c r="Q237" s="14">
        <v>1</v>
      </c>
      <c r="R237" s="14">
        <v>10</v>
      </c>
      <c r="S237" s="14">
        <v>1</v>
      </c>
      <c r="U237" s="79" t="s">
        <v>1478</v>
      </c>
      <c r="V237" s="79" t="s">
        <v>263</v>
      </c>
    </row>
    <row r="238" spans="2:22">
      <c r="B238" s="336">
        <v>228</v>
      </c>
      <c r="C238" s="237">
        <v>38</v>
      </c>
      <c r="D238" s="14">
        <v>6</v>
      </c>
      <c r="E238" s="82" t="s">
        <v>623</v>
      </c>
      <c r="F238" s="82" t="s">
        <v>8</v>
      </c>
      <c r="G238" s="82" t="s">
        <v>615</v>
      </c>
      <c r="H238" s="82" t="s">
        <v>741</v>
      </c>
      <c r="I238" s="14">
        <v>44</v>
      </c>
      <c r="J238" s="222">
        <v>0</v>
      </c>
      <c r="K238" s="222">
        <v>-327.66000000000003</v>
      </c>
      <c r="L238" s="82" t="s">
        <v>1479</v>
      </c>
      <c r="M238" s="82" t="s">
        <v>223</v>
      </c>
      <c r="N238" s="82" t="s">
        <v>1455</v>
      </c>
      <c r="O238" s="82" t="s">
        <v>1480</v>
      </c>
      <c r="P238" s="14" t="s">
        <v>453</v>
      </c>
      <c r="U238" s="79" t="s">
        <v>1481</v>
      </c>
      <c r="V238" s="79" t="s">
        <v>311</v>
      </c>
    </row>
    <row r="239" spans="2:22">
      <c r="B239" s="336">
        <v>229</v>
      </c>
      <c r="C239" s="237">
        <v>39</v>
      </c>
      <c r="D239" s="14">
        <v>1</v>
      </c>
      <c r="E239" s="82" t="s">
        <v>623</v>
      </c>
      <c r="F239" s="82" t="s">
        <v>8</v>
      </c>
      <c r="G239" s="82" t="s">
        <v>622</v>
      </c>
      <c r="H239" s="82" t="s">
        <v>267</v>
      </c>
      <c r="I239" s="14">
        <v>35</v>
      </c>
      <c r="J239" s="222">
        <v>999.99</v>
      </c>
      <c r="K239" s="222">
        <v>-6.03</v>
      </c>
      <c r="L239" s="82" t="s">
        <v>1482</v>
      </c>
      <c r="M239" s="82" t="s">
        <v>223</v>
      </c>
      <c r="N239" s="82" t="s">
        <v>1455</v>
      </c>
      <c r="O239" s="82" t="s">
        <v>1483</v>
      </c>
      <c r="P239" s="14" t="s">
        <v>797</v>
      </c>
      <c r="U239" s="79" t="s">
        <v>1484</v>
      </c>
      <c r="V239" s="79" t="s">
        <v>799</v>
      </c>
    </row>
    <row r="240" spans="2:22">
      <c r="B240" s="336">
        <v>230</v>
      </c>
      <c r="C240" s="237">
        <v>39</v>
      </c>
      <c r="D240" s="14">
        <v>2</v>
      </c>
      <c r="E240" s="82" t="s">
        <v>615</v>
      </c>
      <c r="F240" s="82" t="s">
        <v>182</v>
      </c>
      <c r="G240" s="82" t="s">
        <v>505</v>
      </c>
      <c r="H240" s="82" t="s">
        <v>266</v>
      </c>
      <c r="I240" s="14">
        <v>39</v>
      </c>
      <c r="J240" s="222">
        <v>0</v>
      </c>
      <c r="K240" s="222">
        <v>-0.08</v>
      </c>
      <c r="L240" s="82" t="s">
        <v>1485</v>
      </c>
      <c r="M240" s="82" t="s">
        <v>223</v>
      </c>
      <c r="N240" s="82" t="s">
        <v>1455</v>
      </c>
      <c r="O240" s="82" t="s">
        <v>1486</v>
      </c>
      <c r="P240" s="14" t="s">
        <v>34</v>
      </c>
      <c r="U240" s="79" t="s">
        <v>1487</v>
      </c>
      <c r="V240" s="79" t="s">
        <v>270</v>
      </c>
    </row>
    <row r="241" spans="2:22">
      <c r="B241" s="336">
        <v>231</v>
      </c>
      <c r="C241" s="237">
        <v>39</v>
      </c>
      <c r="D241" s="14">
        <v>3</v>
      </c>
      <c r="E241" s="82" t="s">
        <v>614</v>
      </c>
      <c r="F241" s="82" t="s">
        <v>182</v>
      </c>
      <c r="G241" s="82" t="s">
        <v>617</v>
      </c>
      <c r="H241" s="82" t="s">
        <v>266</v>
      </c>
      <c r="I241" s="14">
        <v>64</v>
      </c>
      <c r="J241" s="222">
        <v>0</v>
      </c>
      <c r="K241" s="222">
        <v>0</v>
      </c>
      <c r="L241" s="82" t="s">
        <v>1488</v>
      </c>
      <c r="M241" s="82" t="s">
        <v>223</v>
      </c>
      <c r="N241" s="82" t="s">
        <v>1455</v>
      </c>
      <c r="O241" s="82" t="s">
        <v>1489</v>
      </c>
      <c r="P241" s="14" t="s">
        <v>437</v>
      </c>
      <c r="U241" s="79" t="s">
        <v>1490</v>
      </c>
      <c r="V241" s="79" t="s">
        <v>438</v>
      </c>
    </row>
    <row r="242" spans="2:22">
      <c r="B242" s="336">
        <v>232</v>
      </c>
      <c r="C242" s="237">
        <v>39</v>
      </c>
      <c r="D242" s="14">
        <v>4</v>
      </c>
      <c r="E242" s="82" t="s">
        <v>511</v>
      </c>
      <c r="F242" s="82" t="s">
        <v>8</v>
      </c>
      <c r="G242" s="82" t="s">
        <v>621</v>
      </c>
      <c r="H242" s="82" t="s">
        <v>264</v>
      </c>
      <c r="I242" s="14">
        <v>57</v>
      </c>
      <c r="J242" s="222">
        <v>-30.05</v>
      </c>
      <c r="K242" s="222">
        <v>-25.79</v>
      </c>
      <c r="L242" s="82" t="s">
        <v>1491</v>
      </c>
      <c r="M242" s="82" t="s">
        <v>223</v>
      </c>
      <c r="N242" s="82" t="s">
        <v>1455</v>
      </c>
      <c r="O242" s="82" t="s">
        <v>1492</v>
      </c>
      <c r="P242" s="14" t="s">
        <v>315</v>
      </c>
      <c r="Q242" s="14">
        <v>1</v>
      </c>
      <c r="R242" s="14">
        <v>8</v>
      </c>
      <c r="S242" s="14">
        <v>1</v>
      </c>
      <c r="U242" s="79" t="s">
        <v>1493</v>
      </c>
      <c r="V242" s="79" t="s">
        <v>316</v>
      </c>
    </row>
    <row r="243" spans="2:22">
      <c r="B243" s="336">
        <v>233</v>
      </c>
      <c r="C243" s="237">
        <v>39</v>
      </c>
      <c r="D243" s="14">
        <v>5</v>
      </c>
      <c r="E243" s="82" t="s">
        <v>616</v>
      </c>
      <c r="F243" s="82" t="s">
        <v>7</v>
      </c>
      <c r="G243" s="82" t="s">
        <v>618</v>
      </c>
      <c r="H243" s="82" t="s">
        <v>264</v>
      </c>
      <c r="I243" s="14">
        <v>59</v>
      </c>
      <c r="J243" s="222">
        <v>18.100000000000001</v>
      </c>
      <c r="K243" s="222" t="s">
        <v>1494</v>
      </c>
      <c r="L243" s="82" t="s">
        <v>1495</v>
      </c>
      <c r="M243" s="82" t="s">
        <v>223</v>
      </c>
      <c r="N243" s="82" t="s">
        <v>1455</v>
      </c>
      <c r="O243" s="82" t="s">
        <v>1496</v>
      </c>
      <c r="P243" s="14" t="s">
        <v>1497</v>
      </c>
      <c r="Q243" s="14">
        <v>1</v>
      </c>
      <c r="R243" s="14">
        <v>8</v>
      </c>
      <c r="S243" s="14">
        <v>1</v>
      </c>
      <c r="U243" s="79" t="s">
        <v>1498</v>
      </c>
      <c r="V243" s="79" t="s">
        <v>1499</v>
      </c>
    </row>
    <row r="244" spans="2:22">
      <c r="B244" s="336">
        <v>234</v>
      </c>
      <c r="C244" s="237">
        <v>39</v>
      </c>
      <c r="D244" s="14">
        <v>6</v>
      </c>
      <c r="E244" s="82" t="s">
        <v>503</v>
      </c>
      <c r="F244" s="82" t="s">
        <v>182</v>
      </c>
      <c r="G244" s="82" t="s">
        <v>613</v>
      </c>
      <c r="H244" s="82" t="s">
        <v>268</v>
      </c>
      <c r="I244" s="14">
        <v>69</v>
      </c>
      <c r="J244" s="222">
        <v>0</v>
      </c>
      <c r="K244" s="222">
        <v>0</v>
      </c>
      <c r="L244" s="82" t="s">
        <v>1500</v>
      </c>
      <c r="M244" s="82" t="s">
        <v>223</v>
      </c>
      <c r="N244" s="82" t="s">
        <v>1455</v>
      </c>
      <c r="O244" s="82" t="s">
        <v>1501</v>
      </c>
      <c r="P244" s="14" t="s">
        <v>18</v>
      </c>
      <c r="Q244" s="14">
        <v>1</v>
      </c>
      <c r="R244" s="14">
        <v>6</v>
      </c>
      <c r="U244" s="79" t="s">
        <v>1502</v>
      </c>
      <c r="V244" s="79" t="s">
        <v>1503</v>
      </c>
    </row>
    <row r="245" spans="2:22">
      <c r="B245" s="336">
        <v>235</v>
      </c>
      <c r="C245" s="237">
        <v>40</v>
      </c>
      <c r="D245" s="14">
        <v>1</v>
      </c>
      <c r="E245" s="82" t="s">
        <v>622</v>
      </c>
      <c r="F245" s="82" t="s">
        <v>182</v>
      </c>
      <c r="G245" s="82" t="s">
        <v>503</v>
      </c>
      <c r="H245" s="82" t="s">
        <v>262</v>
      </c>
      <c r="I245" s="14">
        <v>18</v>
      </c>
      <c r="J245" s="222">
        <v>0</v>
      </c>
      <c r="K245" s="222">
        <v>0</v>
      </c>
      <c r="L245" s="82" t="s">
        <v>1504</v>
      </c>
      <c r="M245" s="82" t="s">
        <v>223</v>
      </c>
      <c r="N245" s="82" t="s">
        <v>1455</v>
      </c>
      <c r="O245" s="82" t="s">
        <v>1505</v>
      </c>
      <c r="P245" s="14" t="s">
        <v>30</v>
      </c>
      <c r="U245" s="79" t="s">
        <v>1506</v>
      </c>
      <c r="V245" s="79" t="s">
        <v>1507</v>
      </c>
    </row>
    <row r="246" spans="2:22">
      <c r="B246" s="336">
        <v>236</v>
      </c>
      <c r="C246" s="237">
        <v>40</v>
      </c>
      <c r="D246" s="14">
        <v>2</v>
      </c>
      <c r="E246" s="82" t="s">
        <v>613</v>
      </c>
      <c r="F246" s="82" t="s">
        <v>7</v>
      </c>
      <c r="G246" s="82" t="s">
        <v>616</v>
      </c>
      <c r="H246" s="82" t="s">
        <v>268</v>
      </c>
      <c r="I246" s="14">
        <v>64</v>
      </c>
      <c r="J246" s="222">
        <v>20.98</v>
      </c>
      <c r="K246" s="222">
        <v>0</v>
      </c>
      <c r="L246" s="82" t="s">
        <v>1508</v>
      </c>
      <c r="M246" s="82" t="s">
        <v>223</v>
      </c>
      <c r="N246" s="82" t="s">
        <v>1455</v>
      </c>
      <c r="O246" s="82" t="s">
        <v>1509</v>
      </c>
      <c r="P246" s="14" t="s">
        <v>315</v>
      </c>
      <c r="Q246" s="14">
        <v>1</v>
      </c>
      <c r="R246" s="14">
        <v>6</v>
      </c>
      <c r="U246" s="79" t="s">
        <v>1510</v>
      </c>
      <c r="V246" s="79" t="s">
        <v>316</v>
      </c>
    </row>
    <row r="247" spans="2:22">
      <c r="B247" s="336">
        <v>237</v>
      </c>
      <c r="C247" s="237">
        <v>40</v>
      </c>
      <c r="D247" s="14">
        <v>3</v>
      </c>
      <c r="E247" s="82" t="s">
        <v>618</v>
      </c>
      <c r="F247" s="82" t="s">
        <v>7</v>
      </c>
      <c r="G247" s="82" t="s">
        <v>511</v>
      </c>
      <c r="H247" s="82" t="s">
        <v>264</v>
      </c>
      <c r="I247" s="14">
        <v>53</v>
      </c>
      <c r="J247" s="222" t="s">
        <v>815</v>
      </c>
      <c r="K247" s="222">
        <v>19.149999999999999</v>
      </c>
      <c r="L247" s="82" t="s">
        <v>1511</v>
      </c>
      <c r="M247" s="82" t="s">
        <v>223</v>
      </c>
      <c r="N247" s="82" t="s">
        <v>1455</v>
      </c>
      <c r="O247" s="82" t="s">
        <v>1512</v>
      </c>
      <c r="P247" s="14" t="s">
        <v>346</v>
      </c>
      <c r="Q247" s="14">
        <v>1</v>
      </c>
      <c r="R247" s="14">
        <v>10</v>
      </c>
      <c r="S247" s="14">
        <v>1</v>
      </c>
      <c r="U247" s="79" t="s">
        <v>1513</v>
      </c>
      <c r="V247" s="79" t="s">
        <v>347</v>
      </c>
    </row>
    <row r="248" spans="2:22">
      <c r="B248" s="336">
        <v>238</v>
      </c>
      <c r="C248" s="237">
        <v>40</v>
      </c>
      <c r="D248" s="14">
        <v>4</v>
      </c>
      <c r="E248" s="82" t="s">
        <v>621</v>
      </c>
      <c r="F248" s="82" t="s">
        <v>182</v>
      </c>
      <c r="G248" s="82" t="s">
        <v>614</v>
      </c>
      <c r="H248" s="82" t="s">
        <v>262</v>
      </c>
      <c r="I248" s="14">
        <v>48</v>
      </c>
      <c r="J248" s="222">
        <v>0</v>
      </c>
      <c r="K248" s="222">
        <v>0</v>
      </c>
      <c r="L248" s="82" t="s">
        <v>1514</v>
      </c>
      <c r="M248" s="82" t="s">
        <v>223</v>
      </c>
      <c r="N248" s="82" t="s">
        <v>1455</v>
      </c>
      <c r="O248" s="82" t="s">
        <v>818</v>
      </c>
      <c r="P248" s="14" t="s">
        <v>35</v>
      </c>
      <c r="Q248" s="14">
        <v>1</v>
      </c>
      <c r="R248" s="14">
        <v>16</v>
      </c>
      <c r="S248" s="14">
        <v>1</v>
      </c>
      <c r="U248" s="79" t="s">
        <v>1515</v>
      </c>
      <c r="V248" s="79" t="s">
        <v>1516</v>
      </c>
    </row>
    <row r="249" spans="2:22">
      <c r="B249" s="336">
        <v>239</v>
      </c>
      <c r="C249" s="237">
        <v>40</v>
      </c>
      <c r="D249" s="14">
        <v>5</v>
      </c>
      <c r="E249" s="82" t="s">
        <v>617</v>
      </c>
      <c r="F249" s="82" t="s">
        <v>182</v>
      </c>
      <c r="G249" s="82" t="s">
        <v>615</v>
      </c>
      <c r="H249" s="82" t="s">
        <v>262</v>
      </c>
      <c r="I249" s="14">
        <v>142</v>
      </c>
      <c r="J249" s="222">
        <v>0</v>
      </c>
      <c r="K249" s="222">
        <v>0</v>
      </c>
      <c r="L249" s="82" t="s">
        <v>1517</v>
      </c>
      <c r="M249" s="82" t="s">
        <v>223</v>
      </c>
      <c r="N249" s="82" t="s">
        <v>1455</v>
      </c>
      <c r="O249" s="82" t="s">
        <v>1518</v>
      </c>
      <c r="P249" s="14" t="s">
        <v>341</v>
      </c>
      <c r="Q249" s="14">
        <v>1</v>
      </c>
      <c r="R249" s="14">
        <v>9</v>
      </c>
      <c r="S249" s="14">
        <v>1</v>
      </c>
      <c r="U249" s="79" t="s">
        <v>1519</v>
      </c>
      <c r="V249" s="79" t="s">
        <v>1292</v>
      </c>
    </row>
    <row r="250" spans="2:22">
      <c r="B250" s="336">
        <v>240</v>
      </c>
      <c r="C250" s="237">
        <v>40</v>
      </c>
      <c r="D250" s="14">
        <v>6</v>
      </c>
      <c r="E250" s="82" t="s">
        <v>505</v>
      </c>
      <c r="F250" s="82" t="s">
        <v>7</v>
      </c>
      <c r="G250" s="82" t="s">
        <v>623</v>
      </c>
      <c r="H250" s="82" t="s">
        <v>264</v>
      </c>
      <c r="I250" s="14">
        <v>32</v>
      </c>
      <c r="J250" s="222" t="s">
        <v>1520</v>
      </c>
      <c r="K250" s="222">
        <v>12.46</v>
      </c>
      <c r="L250" s="82" t="s">
        <v>1521</v>
      </c>
      <c r="M250" s="82" t="s">
        <v>223</v>
      </c>
      <c r="N250" s="82" t="s">
        <v>1522</v>
      </c>
      <c r="O250" s="82" t="s">
        <v>1523</v>
      </c>
      <c r="P250" s="14" t="s">
        <v>1524</v>
      </c>
      <c r="U250" s="79" t="s">
        <v>1525</v>
      </c>
      <c r="V250" s="79" t="s">
        <v>1526</v>
      </c>
    </row>
    <row r="251" spans="2:22">
      <c r="B251" s="336">
        <v>241</v>
      </c>
      <c r="C251" s="237">
        <v>41</v>
      </c>
      <c r="D251" s="14">
        <v>1</v>
      </c>
      <c r="E251" s="82" t="s">
        <v>505</v>
      </c>
      <c r="F251" s="82" t="s">
        <v>7</v>
      </c>
      <c r="G251" s="82" t="s">
        <v>622</v>
      </c>
      <c r="H251" s="82" t="s">
        <v>264</v>
      </c>
      <c r="I251" s="14">
        <v>126</v>
      </c>
      <c r="J251" s="222" t="s">
        <v>981</v>
      </c>
      <c r="K251" s="222" t="s">
        <v>265</v>
      </c>
      <c r="L251" s="82" t="s">
        <v>1527</v>
      </c>
      <c r="M251" s="82" t="s">
        <v>223</v>
      </c>
      <c r="N251" s="82" t="s">
        <v>1522</v>
      </c>
      <c r="O251" s="82" t="s">
        <v>1528</v>
      </c>
      <c r="P251" s="14" t="s">
        <v>346</v>
      </c>
      <c r="U251" s="79" t="s">
        <v>1529</v>
      </c>
      <c r="V251" s="79" t="s">
        <v>347</v>
      </c>
    </row>
    <row r="252" spans="2:22">
      <c r="B252" s="336">
        <v>242</v>
      </c>
      <c r="C252" s="237">
        <v>41</v>
      </c>
      <c r="D252" s="14">
        <v>2</v>
      </c>
      <c r="E252" s="82" t="s">
        <v>623</v>
      </c>
      <c r="F252" s="82" t="s">
        <v>8</v>
      </c>
      <c r="G252" s="82" t="s">
        <v>617</v>
      </c>
      <c r="H252" s="82" t="s">
        <v>741</v>
      </c>
      <c r="I252" s="14">
        <v>46</v>
      </c>
      <c r="J252" s="224" t="s">
        <v>2190</v>
      </c>
      <c r="K252" s="224" t="s">
        <v>2189</v>
      </c>
      <c r="L252" s="82" t="s">
        <v>1530</v>
      </c>
      <c r="M252" s="82" t="s">
        <v>223</v>
      </c>
      <c r="N252" s="82" t="s">
        <v>1522</v>
      </c>
      <c r="O252" s="82" t="s">
        <v>1370</v>
      </c>
      <c r="P252" s="14" t="s">
        <v>431</v>
      </c>
      <c r="U252" s="79" t="s">
        <v>1531</v>
      </c>
      <c r="V252" s="79" t="s">
        <v>1532</v>
      </c>
    </row>
    <row r="253" spans="2:22">
      <c r="B253" s="336">
        <v>243</v>
      </c>
      <c r="C253" s="237">
        <v>41</v>
      </c>
      <c r="D253" s="14">
        <v>3</v>
      </c>
      <c r="E253" s="82" t="s">
        <v>615</v>
      </c>
      <c r="F253" s="82" t="s">
        <v>7</v>
      </c>
      <c r="G253" s="82" t="s">
        <v>621</v>
      </c>
      <c r="H253" s="82" t="s">
        <v>264</v>
      </c>
      <c r="I253" s="14">
        <v>83</v>
      </c>
      <c r="J253" s="222">
        <v>13.51</v>
      </c>
      <c r="K253" s="222">
        <v>14.24</v>
      </c>
      <c r="L253" s="82" t="s">
        <v>1533</v>
      </c>
      <c r="M253" s="82" t="s">
        <v>223</v>
      </c>
      <c r="N253" s="82" t="s">
        <v>1522</v>
      </c>
      <c r="O253" s="82" t="s">
        <v>1534</v>
      </c>
      <c r="P253" s="14" t="s">
        <v>1307</v>
      </c>
      <c r="U253" s="79" t="s">
        <v>1535</v>
      </c>
      <c r="V253" s="79" t="s">
        <v>228</v>
      </c>
    </row>
    <row r="254" spans="2:22">
      <c r="B254" s="336">
        <v>244</v>
      </c>
      <c r="C254" s="237">
        <v>41</v>
      </c>
      <c r="D254" s="14">
        <v>4</v>
      </c>
      <c r="E254" s="82" t="s">
        <v>614</v>
      </c>
      <c r="F254" s="82" t="s">
        <v>7</v>
      </c>
      <c r="G254" s="82" t="s">
        <v>618</v>
      </c>
      <c r="H254" s="82" t="s">
        <v>264</v>
      </c>
      <c r="I254" s="14">
        <v>46</v>
      </c>
      <c r="J254" s="222" t="s">
        <v>484</v>
      </c>
      <c r="K254" s="222">
        <v>24.01</v>
      </c>
      <c r="L254" s="82" t="s">
        <v>1536</v>
      </c>
      <c r="M254" s="82" t="s">
        <v>223</v>
      </c>
      <c r="N254" s="82" t="s">
        <v>1522</v>
      </c>
      <c r="O254" s="82" t="s">
        <v>1537</v>
      </c>
      <c r="P254" s="14" t="s">
        <v>1538</v>
      </c>
      <c r="U254" s="79" t="s">
        <v>1539</v>
      </c>
      <c r="V254" s="79" t="s">
        <v>1540</v>
      </c>
    </row>
    <row r="255" spans="2:22">
      <c r="B255" s="336">
        <v>245</v>
      </c>
      <c r="C255" s="237">
        <v>41</v>
      </c>
      <c r="D255" s="14">
        <v>5</v>
      </c>
      <c r="E255" s="82" t="s">
        <v>511</v>
      </c>
      <c r="F255" s="82" t="s">
        <v>8</v>
      </c>
      <c r="G255" s="82" t="s">
        <v>613</v>
      </c>
      <c r="H255" s="82" t="s">
        <v>264</v>
      </c>
      <c r="I255" s="14">
        <v>66</v>
      </c>
      <c r="J255" s="222">
        <v>-13.11</v>
      </c>
      <c r="K255" s="222">
        <v>-24.26</v>
      </c>
      <c r="L255" s="82" t="s">
        <v>1541</v>
      </c>
      <c r="M255" s="82" t="s">
        <v>223</v>
      </c>
      <c r="N255" s="82" t="s">
        <v>1522</v>
      </c>
      <c r="O255" s="82" t="s">
        <v>1542</v>
      </c>
      <c r="P255" s="14" t="s">
        <v>22</v>
      </c>
      <c r="U255" s="79" t="s">
        <v>1543</v>
      </c>
      <c r="V255" s="79" t="s">
        <v>289</v>
      </c>
    </row>
    <row r="256" spans="2:22">
      <c r="B256" s="336">
        <v>246</v>
      </c>
      <c r="C256" s="237">
        <v>41</v>
      </c>
      <c r="D256" s="14">
        <v>6</v>
      </c>
      <c r="E256" s="82" t="s">
        <v>616</v>
      </c>
      <c r="F256" s="82" t="s">
        <v>182</v>
      </c>
      <c r="G256" s="82" t="s">
        <v>503</v>
      </c>
      <c r="H256" s="82" t="s">
        <v>262</v>
      </c>
      <c r="I256" s="14">
        <v>42</v>
      </c>
      <c r="J256" s="222">
        <v>0</v>
      </c>
      <c r="K256" s="222">
        <v>0</v>
      </c>
      <c r="L256" s="82" t="s">
        <v>1544</v>
      </c>
      <c r="M256" s="82" t="s">
        <v>223</v>
      </c>
      <c r="N256" s="82" t="s">
        <v>1522</v>
      </c>
      <c r="O256" s="82" t="s">
        <v>1545</v>
      </c>
      <c r="P256" s="14" t="s">
        <v>1497</v>
      </c>
      <c r="U256" s="79" t="s">
        <v>1546</v>
      </c>
      <c r="V256" s="79" t="s">
        <v>1499</v>
      </c>
    </row>
    <row r="257" spans="2:22">
      <c r="B257" s="336">
        <v>247</v>
      </c>
      <c r="C257" s="237">
        <v>42</v>
      </c>
      <c r="D257" s="14">
        <v>1</v>
      </c>
      <c r="E257" s="82" t="s">
        <v>622</v>
      </c>
      <c r="F257" s="82" t="s">
        <v>182</v>
      </c>
      <c r="G257" s="82" t="s">
        <v>616</v>
      </c>
      <c r="H257" s="82" t="s">
        <v>268</v>
      </c>
      <c r="I257" s="14">
        <v>65</v>
      </c>
      <c r="J257" s="222">
        <v>-0.37</v>
      </c>
      <c r="K257" s="222">
        <v>-0.7</v>
      </c>
      <c r="L257" s="82" t="s">
        <v>1547</v>
      </c>
      <c r="M257" s="82" t="s">
        <v>223</v>
      </c>
      <c r="N257" s="82" t="s">
        <v>1522</v>
      </c>
      <c r="O257" s="82" t="s">
        <v>1548</v>
      </c>
      <c r="P257" s="14" t="s">
        <v>432</v>
      </c>
      <c r="Q257" s="14">
        <v>1</v>
      </c>
      <c r="R257" s="14">
        <v>6</v>
      </c>
      <c r="U257" s="79" t="s">
        <v>1549</v>
      </c>
      <c r="V257" s="79" t="s">
        <v>1550</v>
      </c>
    </row>
    <row r="258" spans="2:22">
      <c r="B258" s="336">
        <v>248</v>
      </c>
      <c r="C258" s="237">
        <v>42</v>
      </c>
      <c r="D258" s="14">
        <v>2</v>
      </c>
      <c r="E258" s="82" t="s">
        <v>503</v>
      </c>
      <c r="F258" s="82" t="s">
        <v>7</v>
      </c>
      <c r="G258" s="82" t="s">
        <v>511</v>
      </c>
      <c r="H258" s="82" t="s">
        <v>268</v>
      </c>
      <c r="I258" s="14">
        <v>82</v>
      </c>
      <c r="J258" s="222">
        <v>988.67</v>
      </c>
      <c r="K258" s="222">
        <v>5.91</v>
      </c>
      <c r="L258" s="82" t="s">
        <v>1551</v>
      </c>
      <c r="M258" s="82" t="s">
        <v>223</v>
      </c>
      <c r="N258" s="82" t="s">
        <v>1522</v>
      </c>
      <c r="O258" s="82" t="s">
        <v>1552</v>
      </c>
      <c r="P258" s="14" t="s">
        <v>24</v>
      </c>
      <c r="Q258" s="14">
        <v>1</v>
      </c>
      <c r="R258" s="14">
        <v>6</v>
      </c>
      <c r="U258" s="79" t="s">
        <v>1553</v>
      </c>
      <c r="V258" s="79" t="s">
        <v>290</v>
      </c>
    </row>
    <row r="259" spans="2:22">
      <c r="B259" s="336">
        <v>249</v>
      </c>
      <c r="C259" s="237">
        <v>42</v>
      </c>
      <c r="D259" s="14">
        <v>3</v>
      </c>
      <c r="E259" s="82" t="s">
        <v>613</v>
      </c>
      <c r="F259" s="82" t="s">
        <v>7</v>
      </c>
      <c r="G259" s="82" t="s">
        <v>614</v>
      </c>
      <c r="H259" s="82" t="s">
        <v>264</v>
      </c>
      <c r="I259" s="14">
        <v>81</v>
      </c>
      <c r="J259" s="222">
        <v>17.989999999999998</v>
      </c>
      <c r="K259" s="222">
        <v>19.32</v>
      </c>
      <c r="L259" s="82" t="s">
        <v>1554</v>
      </c>
      <c r="M259" s="82" t="s">
        <v>223</v>
      </c>
      <c r="N259" s="82" t="s">
        <v>1522</v>
      </c>
      <c r="O259" s="82" t="s">
        <v>1555</v>
      </c>
      <c r="P259" s="14" t="s">
        <v>396</v>
      </c>
      <c r="U259" s="79" t="s">
        <v>1556</v>
      </c>
      <c r="V259" s="79" t="s">
        <v>397</v>
      </c>
    </row>
    <row r="260" spans="2:22">
      <c r="B260" s="336">
        <v>250</v>
      </c>
      <c r="C260" s="237">
        <v>42</v>
      </c>
      <c r="D260" s="14">
        <v>4</v>
      </c>
      <c r="E260" s="82" t="s">
        <v>618</v>
      </c>
      <c r="F260" s="82" t="s">
        <v>182</v>
      </c>
      <c r="G260" s="82" t="s">
        <v>615</v>
      </c>
      <c r="H260" s="82" t="s">
        <v>262</v>
      </c>
      <c r="I260" s="14">
        <v>47</v>
      </c>
      <c r="J260" s="222">
        <v>-0.1</v>
      </c>
      <c r="K260" s="222">
        <v>0</v>
      </c>
      <c r="L260" s="82" t="s">
        <v>1557</v>
      </c>
      <c r="M260" s="82" t="s">
        <v>223</v>
      </c>
      <c r="N260" s="82" t="s">
        <v>1522</v>
      </c>
      <c r="O260" s="82" t="s">
        <v>1558</v>
      </c>
      <c r="P260" s="14" t="s">
        <v>419</v>
      </c>
      <c r="U260" s="79" t="s">
        <v>1559</v>
      </c>
      <c r="V260" s="79" t="s">
        <v>1560</v>
      </c>
    </row>
    <row r="261" spans="2:22">
      <c r="B261" s="336">
        <v>251</v>
      </c>
      <c r="C261" s="237">
        <v>42</v>
      </c>
      <c r="D261" s="14">
        <v>5</v>
      </c>
      <c r="E261" s="82" t="s">
        <v>621</v>
      </c>
      <c r="F261" s="82" t="s">
        <v>7</v>
      </c>
      <c r="G261" s="82" t="s">
        <v>623</v>
      </c>
      <c r="H261" s="82" t="s">
        <v>264</v>
      </c>
      <c r="I261" s="14">
        <v>40</v>
      </c>
      <c r="J261" s="222">
        <v>327.60000000000002</v>
      </c>
      <c r="K261" s="222">
        <v>18.37</v>
      </c>
      <c r="L261" s="82" t="s">
        <v>1561</v>
      </c>
      <c r="M261" s="82" t="s">
        <v>223</v>
      </c>
      <c r="N261" s="82" t="s">
        <v>1522</v>
      </c>
      <c r="O261" s="82" t="s">
        <v>1562</v>
      </c>
      <c r="P261" s="14" t="s">
        <v>18</v>
      </c>
      <c r="U261" s="79" t="s">
        <v>1563</v>
      </c>
      <c r="V261" s="79" t="s">
        <v>284</v>
      </c>
    </row>
    <row r="262" spans="2:22">
      <c r="B262" s="336">
        <v>252</v>
      </c>
      <c r="C262" s="237">
        <v>42</v>
      </c>
      <c r="D262" s="14">
        <v>6</v>
      </c>
      <c r="E262" s="82" t="s">
        <v>617</v>
      </c>
      <c r="F262" s="82" t="s">
        <v>7</v>
      </c>
      <c r="G262" s="82" t="s">
        <v>505</v>
      </c>
      <c r="H262" s="82" t="s">
        <v>268</v>
      </c>
      <c r="I262" s="14">
        <v>48</v>
      </c>
      <c r="J262" s="222">
        <v>97.98</v>
      </c>
      <c r="K262" s="222" t="s">
        <v>1564</v>
      </c>
      <c r="L262" s="82" t="s">
        <v>1565</v>
      </c>
      <c r="M262" s="82" t="s">
        <v>223</v>
      </c>
      <c r="N262" s="82" t="s">
        <v>1522</v>
      </c>
      <c r="O262" s="82" t="s">
        <v>1566</v>
      </c>
      <c r="P262" s="14" t="s">
        <v>33</v>
      </c>
      <c r="Q262" s="14">
        <v>1</v>
      </c>
      <c r="R262" s="14">
        <v>6</v>
      </c>
      <c r="U262" s="79" t="s">
        <v>1567</v>
      </c>
      <c r="V262" s="79" t="s">
        <v>275</v>
      </c>
    </row>
    <row r="263" spans="2:22">
      <c r="B263" s="336">
        <v>253</v>
      </c>
      <c r="C263" s="237">
        <v>43</v>
      </c>
      <c r="D263" s="14">
        <v>1</v>
      </c>
      <c r="E263" s="82" t="s">
        <v>617</v>
      </c>
      <c r="F263" s="82" t="s">
        <v>7</v>
      </c>
      <c r="G263" s="82" t="s">
        <v>622</v>
      </c>
      <c r="H263" s="82" t="s">
        <v>268</v>
      </c>
      <c r="I263" s="14">
        <v>63</v>
      </c>
      <c r="J263" s="222">
        <v>97.98</v>
      </c>
      <c r="K263" s="222">
        <v>10.64</v>
      </c>
      <c r="L263" s="82" t="s">
        <v>1568</v>
      </c>
      <c r="M263" s="82" t="s">
        <v>223</v>
      </c>
      <c r="N263" s="82" t="s">
        <v>1522</v>
      </c>
      <c r="O263" s="82" t="s">
        <v>1569</v>
      </c>
      <c r="P263" s="14" t="s">
        <v>477</v>
      </c>
      <c r="Q263" s="14">
        <v>1</v>
      </c>
      <c r="R263" s="14">
        <v>6</v>
      </c>
      <c r="U263" s="79" t="s">
        <v>1570</v>
      </c>
      <c r="V263" s="79" t="s">
        <v>1165</v>
      </c>
    </row>
    <row r="264" spans="2:22">
      <c r="B264" s="336">
        <v>254</v>
      </c>
      <c r="C264" s="237">
        <v>43</v>
      </c>
      <c r="D264" s="14">
        <v>2</v>
      </c>
      <c r="E264" s="82" t="s">
        <v>505</v>
      </c>
      <c r="F264" s="82" t="s">
        <v>7</v>
      </c>
      <c r="G264" s="82" t="s">
        <v>621</v>
      </c>
      <c r="H264" s="82" t="s">
        <v>264</v>
      </c>
      <c r="I264" s="14">
        <v>67</v>
      </c>
      <c r="J264" s="222">
        <v>19.510000000000002</v>
      </c>
      <c r="K264" s="222">
        <v>16.47</v>
      </c>
      <c r="L264" s="82" t="s">
        <v>1571</v>
      </c>
      <c r="M264" s="82" t="s">
        <v>223</v>
      </c>
      <c r="N264" s="82" t="s">
        <v>1522</v>
      </c>
      <c r="O264" s="82" t="s">
        <v>1572</v>
      </c>
      <c r="P264" s="14" t="s">
        <v>460</v>
      </c>
      <c r="U264" s="79" t="s">
        <v>1573</v>
      </c>
      <c r="V264" s="79" t="s">
        <v>1242</v>
      </c>
    </row>
    <row r="265" spans="2:22">
      <c r="B265" s="336">
        <v>255</v>
      </c>
      <c r="C265" s="237">
        <v>43</v>
      </c>
      <c r="D265" s="14">
        <v>3</v>
      </c>
      <c r="E265" s="82" t="s">
        <v>623</v>
      </c>
      <c r="F265" s="82" t="s">
        <v>8</v>
      </c>
      <c r="G265" s="82" t="s">
        <v>618</v>
      </c>
      <c r="H265" s="82" t="s">
        <v>264</v>
      </c>
      <c r="I265" s="14">
        <v>65</v>
      </c>
      <c r="J265" s="224" t="s">
        <v>2201</v>
      </c>
      <c r="K265" s="224" t="s">
        <v>2201</v>
      </c>
      <c r="L265" s="82" t="s">
        <v>1574</v>
      </c>
      <c r="M265" s="82" t="s">
        <v>223</v>
      </c>
      <c r="N265" s="82" t="s">
        <v>1522</v>
      </c>
      <c r="O265" s="82" t="s">
        <v>1575</v>
      </c>
      <c r="P265" s="14" t="s">
        <v>14</v>
      </c>
      <c r="U265" s="79" t="s">
        <v>1576</v>
      </c>
      <c r="V265" s="79" t="s">
        <v>490</v>
      </c>
    </row>
    <row r="266" spans="2:22">
      <c r="B266" s="336">
        <v>256</v>
      </c>
      <c r="C266" s="237">
        <v>43</v>
      </c>
      <c r="D266" s="14">
        <v>4</v>
      </c>
      <c r="E266" s="82" t="s">
        <v>615</v>
      </c>
      <c r="F266" s="82" t="s">
        <v>182</v>
      </c>
      <c r="G266" s="82" t="s">
        <v>613</v>
      </c>
      <c r="H266" s="82" t="s">
        <v>262</v>
      </c>
      <c r="I266" s="14">
        <v>175</v>
      </c>
      <c r="J266" s="222">
        <v>0</v>
      </c>
      <c r="K266" s="222">
        <v>-2.37</v>
      </c>
      <c r="L266" s="82" t="s">
        <v>1577</v>
      </c>
      <c r="M266" s="82" t="s">
        <v>223</v>
      </c>
      <c r="N266" s="82" t="s">
        <v>1522</v>
      </c>
      <c r="O266" s="82" t="s">
        <v>1578</v>
      </c>
      <c r="P266" s="14" t="s">
        <v>1354</v>
      </c>
      <c r="Q266" s="14">
        <v>1</v>
      </c>
      <c r="R266" s="14">
        <v>10</v>
      </c>
      <c r="S266" s="14">
        <v>1</v>
      </c>
      <c r="U266" s="79" t="s">
        <v>1579</v>
      </c>
      <c r="V266" s="79" t="s">
        <v>1580</v>
      </c>
    </row>
    <row r="267" spans="2:22">
      <c r="B267" s="336">
        <v>257</v>
      </c>
      <c r="C267" s="237">
        <v>43</v>
      </c>
      <c r="D267" s="14">
        <v>5</v>
      </c>
      <c r="E267" s="82" t="s">
        <v>614</v>
      </c>
      <c r="F267" s="82" t="s">
        <v>7</v>
      </c>
      <c r="G267" s="82" t="s">
        <v>503</v>
      </c>
      <c r="H267" s="82" t="s">
        <v>264</v>
      </c>
      <c r="I267" s="14">
        <v>88</v>
      </c>
      <c r="J267" s="222" t="s">
        <v>1145</v>
      </c>
      <c r="K267" s="222">
        <v>988.54</v>
      </c>
      <c r="L267" s="82" t="s">
        <v>1581</v>
      </c>
      <c r="M267" s="82" t="s">
        <v>223</v>
      </c>
      <c r="N267" s="82" t="s">
        <v>1522</v>
      </c>
      <c r="O267" s="82" t="s">
        <v>1582</v>
      </c>
      <c r="P267" s="14" t="s">
        <v>916</v>
      </c>
      <c r="U267" s="79" t="s">
        <v>1583</v>
      </c>
      <c r="V267" s="79" t="s">
        <v>918</v>
      </c>
    </row>
    <row r="268" spans="2:22">
      <c r="B268" s="336">
        <v>258</v>
      </c>
      <c r="C268" s="237">
        <v>43</v>
      </c>
      <c r="D268" s="14">
        <v>6</v>
      </c>
      <c r="E268" s="82" t="s">
        <v>511</v>
      </c>
      <c r="F268" s="82" t="s">
        <v>182</v>
      </c>
      <c r="G268" s="82" t="s">
        <v>616</v>
      </c>
      <c r="H268" s="82" t="s">
        <v>266</v>
      </c>
      <c r="I268" s="14">
        <v>127</v>
      </c>
      <c r="J268" s="222">
        <v>0</v>
      </c>
      <c r="K268" s="222">
        <v>0</v>
      </c>
      <c r="L268" s="82" t="s">
        <v>1584</v>
      </c>
      <c r="M268" s="82" t="s">
        <v>223</v>
      </c>
      <c r="N268" s="82" t="s">
        <v>1522</v>
      </c>
      <c r="O268" s="82" t="s">
        <v>1585</v>
      </c>
      <c r="P268" s="14" t="s">
        <v>460</v>
      </c>
      <c r="U268" s="79" t="s">
        <v>1586</v>
      </c>
      <c r="V268" s="79" t="s">
        <v>1242</v>
      </c>
    </row>
    <row r="269" spans="2:22">
      <c r="B269" s="336">
        <v>259</v>
      </c>
      <c r="C269" s="237">
        <v>44</v>
      </c>
      <c r="D269" s="14">
        <v>1</v>
      </c>
      <c r="E269" s="82" t="s">
        <v>622</v>
      </c>
      <c r="F269" s="82" t="s">
        <v>8</v>
      </c>
      <c r="G269" s="82" t="s">
        <v>511</v>
      </c>
      <c r="H269" s="82" t="s">
        <v>264</v>
      </c>
      <c r="I269" s="14">
        <v>42</v>
      </c>
      <c r="J269" s="222">
        <v>-114.43</v>
      </c>
      <c r="K269" s="222">
        <v>-28.71</v>
      </c>
      <c r="L269" s="82" t="s">
        <v>1587</v>
      </c>
      <c r="M269" s="82" t="s">
        <v>223</v>
      </c>
      <c r="N269" s="82" t="s">
        <v>1588</v>
      </c>
      <c r="O269" s="82" t="s">
        <v>1589</v>
      </c>
      <c r="P269" s="14" t="s">
        <v>33</v>
      </c>
      <c r="U269" s="79" t="s">
        <v>1590</v>
      </c>
      <c r="V269" s="79" t="s">
        <v>1591</v>
      </c>
    </row>
    <row r="270" spans="2:22">
      <c r="B270" s="336">
        <v>260</v>
      </c>
      <c r="C270" s="237">
        <v>44</v>
      </c>
      <c r="D270" s="14">
        <v>2</v>
      </c>
      <c r="E270" s="82" t="s">
        <v>616</v>
      </c>
      <c r="F270" s="82" t="s">
        <v>182</v>
      </c>
      <c r="G270" s="82" t="s">
        <v>614</v>
      </c>
      <c r="H270" s="82" t="s">
        <v>268</v>
      </c>
      <c r="I270" s="14">
        <v>96</v>
      </c>
      <c r="J270" s="222">
        <v>-1.83</v>
      </c>
      <c r="K270" s="222">
        <v>0</v>
      </c>
      <c r="L270" s="82" t="s">
        <v>1592</v>
      </c>
      <c r="M270" s="82" t="s">
        <v>223</v>
      </c>
      <c r="N270" s="82" t="s">
        <v>1588</v>
      </c>
      <c r="O270" s="82" t="s">
        <v>1593</v>
      </c>
      <c r="P270" s="14" t="s">
        <v>333</v>
      </c>
      <c r="Q270" s="14">
        <v>1</v>
      </c>
      <c r="R270" s="14">
        <v>6</v>
      </c>
      <c r="U270" s="79" t="s">
        <v>1594</v>
      </c>
      <c r="V270" s="79" t="s">
        <v>334</v>
      </c>
    </row>
    <row r="271" spans="2:22">
      <c r="B271" s="336">
        <v>261</v>
      </c>
      <c r="C271" s="237">
        <v>44</v>
      </c>
      <c r="D271" s="14">
        <v>3</v>
      </c>
      <c r="E271" s="82" t="s">
        <v>503</v>
      </c>
      <c r="F271" s="82" t="s">
        <v>7</v>
      </c>
      <c r="G271" s="82" t="s">
        <v>615</v>
      </c>
      <c r="H271" s="82" t="s">
        <v>264</v>
      </c>
      <c r="I271" s="14">
        <v>72</v>
      </c>
      <c r="J271" s="222">
        <v>14.51</v>
      </c>
      <c r="K271" s="222">
        <v>327.47000000000003</v>
      </c>
      <c r="L271" s="82" t="s">
        <v>1595</v>
      </c>
      <c r="M271" s="82" t="s">
        <v>223</v>
      </c>
      <c r="N271" s="82" t="s">
        <v>1588</v>
      </c>
      <c r="O271" s="82" t="s">
        <v>1596</v>
      </c>
      <c r="P271" s="14" t="s">
        <v>1371</v>
      </c>
      <c r="U271" s="79" t="s">
        <v>1597</v>
      </c>
      <c r="V271" s="79" t="s">
        <v>1373</v>
      </c>
    </row>
    <row r="272" spans="2:22">
      <c r="B272" s="336">
        <v>262</v>
      </c>
      <c r="C272" s="237">
        <v>44</v>
      </c>
      <c r="D272" s="14">
        <v>4</v>
      </c>
      <c r="E272" s="82" t="s">
        <v>613</v>
      </c>
      <c r="F272" s="82" t="s">
        <v>7</v>
      </c>
      <c r="G272" s="82" t="s">
        <v>623</v>
      </c>
      <c r="H272" s="82" t="s">
        <v>264</v>
      </c>
      <c r="I272" s="14">
        <v>43</v>
      </c>
      <c r="J272" s="222">
        <v>67.2</v>
      </c>
      <c r="K272" s="222">
        <v>60</v>
      </c>
      <c r="L272" s="82" t="s">
        <v>1598</v>
      </c>
      <c r="M272" s="82" t="s">
        <v>223</v>
      </c>
      <c r="N272" s="82" t="s">
        <v>1588</v>
      </c>
      <c r="O272" s="82" t="s">
        <v>1599</v>
      </c>
      <c r="P272" s="14" t="s">
        <v>341</v>
      </c>
      <c r="U272" s="79" t="s">
        <v>1600</v>
      </c>
      <c r="V272" s="79" t="s">
        <v>263</v>
      </c>
    </row>
    <row r="273" spans="1:22">
      <c r="B273" s="336">
        <v>263</v>
      </c>
      <c r="C273" s="237">
        <v>44</v>
      </c>
      <c r="D273" s="14">
        <v>5</v>
      </c>
      <c r="E273" s="82" t="s">
        <v>618</v>
      </c>
      <c r="F273" s="82" t="s">
        <v>7</v>
      </c>
      <c r="G273" s="82" t="s">
        <v>505</v>
      </c>
      <c r="H273" s="82" t="s">
        <v>264</v>
      </c>
      <c r="I273" s="14">
        <v>66</v>
      </c>
      <c r="J273" s="222">
        <v>21.95</v>
      </c>
      <c r="K273" s="222">
        <v>14.4</v>
      </c>
      <c r="L273" s="82" t="s">
        <v>1601</v>
      </c>
      <c r="M273" s="82" t="s">
        <v>223</v>
      </c>
      <c r="N273" s="82" t="s">
        <v>1588</v>
      </c>
      <c r="O273" s="82" t="s">
        <v>1602</v>
      </c>
      <c r="P273" s="14" t="s">
        <v>857</v>
      </c>
      <c r="U273" s="79" t="s">
        <v>1603</v>
      </c>
      <c r="V273" s="79" t="s">
        <v>859</v>
      </c>
    </row>
    <row r="274" spans="1:22">
      <c r="B274" s="336">
        <v>264</v>
      </c>
      <c r="C274" s="237">
        <v>44</v>
      </c>
      <c r="D274" s="14">
        <v>6</v>
      </c>
      <c r="E274" s="82" t="s">
        <v>621</v>
      </c>
      <c r="F274" s="82" t="s">
        <v>8</v>
      </c>
      <c r="G274" s="82" t="s">
        <v>617</v>
      </c>
      <c r="H274" s="82" t="s">
        <v>264</v>
      </c>
      <c r="I274" s="14">
        <v>67</v>
      </c>
      <c r="J274" s="222">
        <v>-33.64</v>
      </c>
      <c r="K274" s="224" t="s">
        <v>2202</v>
      </c>
      <c r="L274" s="82" t="s">
        <v>1604</v>
      </c>
      <c r="M274" s="82" t="s">
        <v>223</v>
      </c>
      <c r="N274" s="82" t="s">
        <v>1588</v>
      </c>
      <c r="O274" s="82" t="s">
        <v>1605</v>
      </c>
      <c r="P274" s="14" t="s">
        <v>1302</v>
      </c>
      <c r="U274" s="79" t="s">
        <v>1606</v>
      </c>
      <c r="V274" s="79" t="s">
        <v>1304</v>
      </c>
    </row>
    <row r="275" spans="1:22" s="340" customFormat="1">
      <c r="A275" s="340" t="s">
        <v>28</v>
      </c>
      <c r="B275" s="340" t="s">
        <v>28</v>
      </c>
      <c r="C275" s="340" t="s">
        <v>28</v>
      </c>
      <c r="D275" s="340" t="s">
        <v>28</v>
      </c>
      <c r="E275" s="340" t="s">
        <v>28</v>
      </c>
      <c r="F275" s="340" t="s">
        <v>28</v>
      </c>
      <c r="G275" s="340" t="s">
        <v>28</v>
      </c>
      <c r="H275" s="340" t="s">
        <v>28</v>
      </c>
      <c r="I275" s="340" t="s">
        <v>28</v>
      </c>
      <c r="J275" s="340" t="s">
        <v>28</v>
      </c>
      <c r="K275" s="340" t="s">
        <v>28</v>
      </c>
      <c r="L275" s="340" t="s">
        <v>28</v>
      </c>
      <c r="M275" s="340" t="s">
        <v>28</v>
      </c>
      <c r="N275" s="340" t="s">
        <v>28</v>
      </c>
      <c r="O275" s="340" t="s">
        <v>28</v>
      </c>
      <c r="P275" s="340" t="s">
        <v>28</v>
      </c>
      <c r="Q275" s="340" t="s">
        <v>28</v>
      </c>
      <c r="R275" s="340" t="s">
        <v>28</v>
      </c>
      <c r="S275" s="340" t="s">
        <v>28</v>
      </c>
      <c r="T275" s="340" t="s">
        <v>28</v>
      </c>
      <c r="U275" s="340" t="s">
        <v>28</v>
      </c>
      <c r="V275" s="340" t="s">
        <v>28</v>
      </c>
    </row>
  </sheetData>
  <mergeCells count="1">
    <mergeCell ref="N6:N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23"/>
  <sheetViews>
    <sheetView workbookViewId="0">
      <pane ySplit="10" topLeftCell="A115" activePane="bottomLeft" state="frozen"/>
      <selection pane="bottomLeft"/>
    </sheetView>
  </sheetViews>
  <sheetFormatPr defaultRowHeight="15"/>
  <cols>
    <col min="1" max="1" width="1.7109375" customWidth="1"/>
    <col min="2" max="2" width="4" style="336" bestFit="1" customWidth="1"/>
    <col min="3" max="4" width="2.7109375" style="14" customWidth="1"/>
    <col min="5" max="5" width="20.5703125" style="14" bestFit="1" customWidth="1"/>
    <col min="6" max="6" width="7.140625" style="14" bestFit="1" customWidth="1"/>
    <col min="7" max="7" width="20.5703125" style="14" bestFit="1" customWidth="1"/>
    <col min="8" max="8" width="22.5703125" style="14" customWidth="1"/>
    <col min="9" max="9" width="6.7109375" style="14" customWidth="1"/>
    <col min="10" max="11" width="8.7109375" style="222" customWidth="1"/>
    <col min="12" max="12" width="8.140625" style="14" customWidth="1"/>
    <col min="13" max="13" width="3.28515625" style="14" customWidth="1"/>
    <col min="14" max="14" width="10.140625" style="14" customWidth="1"/>
    <col min="15" max="15" width="8.7109375" style="14" customWidth="1"/>
    <col min="16" max="20" width="4.5703125" style="14" customWidth="1"/>
    <col min="21" max="21" width="77.85546875" customWidth="1"/>
    <col min="22" max="22" width="58.140625" customWidth="1"/>
  </cols>
  <sheetData>
    <row r="1" spans="1:22" ht="18.75">
      <c r="A1" s="1" t="s">
        <v>1781</v>
      </c>
      <c r="C1" s="235"/>
      <c r="D1" s="235"/>
    </row>
    <row r="3" spans="1:22" hidden="1"/>
    <row r="5" spans="1:22">
      <c r="F5" s="81"/>
      <c r="N5" s="249"/>
      <c r="O5" s="249">
        <f>O8/(3600*112)</f>
        <v>1.3828869047619048</v>
      </c>
    </row>
    <row r="6" spans="1:22">
      <c r="H6" s="138"/>
      <c r="I6" s="138">
        <f>I8/224</f>
        <v>68.919642857142861</v>
      </c>
      <c r="N6" s="380" t="s">
        <v>2276</v>
      </c>
      <c r="O6" s="247">
        <f>112*3600</f>
        <v>403200</v>
      </c>
    </row>
    <row r="7" spans="1:22">
      <c r="H7" s="138"/>
      <c r="I7" s="138" t="s">
        <v>2269</v>
      </c>
      <c r="N7" s="380"/>
      <c r="O7" s="247">
        <f>I8*10</f>
        <v>154380</v>
      </c>
    </row>
    <row r="8" spans="1:22">
      <c r="H8" s="138" t="s">
        <v>2270</v>
      </c>
      <c r="I8" s="138">
        <f>2*SUM(I11:I125)-58</f>
        <v>15438</v>
      </c>
      <c r="N8" s="246" t="s">
        <v>2271</v>
      </c>
      <c r="O8" s="247">
        <f>O6+O7</f>
        <v>557580</v>
      </c>
    </row>
    <row r="9" spans="1:22" s="78" customFormat="1">
      <c r="B9" s="335" t="s">
        <v>0</v>
      </c>
      <c r="C9" s="233" t="s">
        <v>2260</v>
      </c>
      <c r="D9" s="233" t="s">
        <v>2261</v>
      </c>
      <c r="E9" s="215" t="s">
        <v>2</v>
      </c>
      <c r="F9" s="216" t="s">
        <v>365</v>
      </c>
      <c r="G9" s="215" t="s">
        <v>3</v>
      </c>
      <c r="H9" s="215" t="s">
        <v>176</v>
      </c>
      <c r="I9" s="216" t="s">
        <v>501</v>
      </c>
      <c r="J9" s="223" t="s">
        <v>220</v>
      </c>
      <c r="K9" s="223" t="s">
        <v>221</v>
      </c>
      <c r="L9" s="216" t="s">
        <v>201</v>
      </c>
      <c r="M9" s="216"/>
      <c r="N9" s="216"/>
      <c r="O9" s="216" t="s">
        <v>177</v>
      </c>
      <c r="P9" s="216" t="s">
        <v>11</v>
      </c>
      <c r="Q9" s="226" t="s">
        <v>2214</v>
      </c>
      <c r="R9" s="226" t="s">
        <v>2212</v>
      </c>
      <c r="S9" s="226" t="s">
        <v>2213</v>
      </c>
      <c r="T9" s="226" t="s">
        <v>2215</v>
      </c>
      <c r="U9" s="80" t="s">
        <v>222</v>
      </c>
      <c r="V9" s="80" t="s">
        <v>12</v>
      </c>
    </row>
    <row r="10" spans="1:22">
      <c r="E10" s="82"/>
      <c r="G10" s="82"/>
      <c r="H10" s="82"/>
      <c r="U10" s="79"/>
      <c r="V10" s="79"/>
    </row>
    <row r="11" spans="1:22">
      <c r="B11" s="336">
        <v>1</v>
      </c>
      <c r="C11" s="237">
        <v>1</v>
      </c>
      <c r="D11" s="82" t="s">
        <v>469</v>
      </c>
      <c r="E11" s="82" t="s">
        <v>626</v>
      </c>
      <c r="F11" s="82" t="s">
        <v>7</v>
      </c>
      <c r="G11" s="82" t="s">
        <v>627</v>
      </c>
      <c r="H11" s="82" t="s">
        <v>264</v>
      </c>
      <c r="I11" s="14">
        <v>77</v>
      </c>
      <c r="J11" s="222">
        <v>250</v>
      </c>
      <c r="K11" s="222">
        <v>11.37</v>
      </c>
      <c r="L11" s="83">
        <v>0.62605324074074076</v>
      </c>
      <c r="M11" s="14" t="s">
        <v>223</v>
      </c>
      <c r="N11" s="14" t="s">
        <v>1616</v>
      </c>
      <c r="O11" s="83">
        <v>5.6956018518518524E-2</v>
      </c>
      <c r="P11" s="14" t="s">
        <v>1617</v>
      </c>
      <c r="Q11" s="14">
        <v>1</v>
      </c>
      <c r="R11" s="14">
        <v>9</v>
      </c>
      <c r="S11" s="14">
        <v>1</v>
      </c>
      <c r="T11" s="14" t="s">
        <v>2216</v>
      </c>
      <c r="U11" s="79" t="s">
        <v>1618</v>
      </c>
      <c r="V11" s="79" t="s">
        <v>1619</v>
      </c>
    </row>
    <row r="12" spans="1:22">
      <c r="B12" s="336">
        <v>2</v>
      </c>
      <c r="C12" s="237">
        <v>1</v>
      </c>
      <c r="D12" s="82" t="s">
        <v>472</v>
      </c>
      <c r="E12" s="82" t="s">
        <v>503</v>
      </c>
      <c r="F12" s="82" t="s">
        <v>182</v>
      </c>
      <c r="G12" s="82" t="s">
        <v>504</v>
      </c>
      <c r="H12" s="82" t="s">
        <v>262</v>
      </c>
      <c r="I12" s="14">
        <v>87</v>
      </c>
      <c r="J12" s="222">
        <v>0</v>
      </c>
      <c r="K12" s="222">
        <v>-0.47</v>
      </c>
      <c r="L12" s="83">
        <v>0.68376157407407412</v>
      </c>
      <c r="M12" s="14" t="s">
        <v>223</v>
      </c>
      <c r="N12" s="14" t="s">
        <v>1616</v>
      </c>
      <c r="O12" s="83">
        <v>5.4398148148148147E-2</v>
      </c>
      <c r="P12" s="14" t="s">
        <v>453</v>
      </c>
      <c r="U12" s="79" t="s">
        <v>1620</v>
      </c>
      <c r="V12" s="79" t="s">
        <v>311</v>
      </c>
    </row>
    <row r="13" spans="1:22">
      <c r="B13" s="336">
        <v>3</v>
      </c>
      <c r="C13" s="237">
        <v>1</v>
      </c>
      <c r="D13" s="82" t="s">
        <v>471</v>
      </c>
      <c r="E13" s="82" t="s">
        <v>629</v>
      </c>
      <c r="F13" s="82" t="s">
        <v>182</v>
      </c>
      <c r="G13" s="82" t="s">
        <v>625</v>
      </c>
      <c r="H13" s="82" t="s">
        <v>266</v>
      </c>
      <c r="I13" s="14">
        <v>166</v>
      </c>
      <c r="J13" s="222">
        <v>0</v>
      </c>
      <c r="K13" s="222">
        <v>-0.03</v>
      </c>
      <c r="L13" s="83">
        <v>0.73888888888888893</v>
      </c>
      <c r="M13" s="14" t="s">
        <v>223</v>
      </c>
      <c r="N13" s="14" t="s">
        <v>1616</v>
      </c>
      <c r="O13" s="83">
        <v>7.8888888888888883E-2</v>
      </c>
      <c r="P13" s="14" t="s">
        <v>460</v>
      </c>
      <c r="Q13" s="14">
        <v>1</v>
      </c>
      <c r="R13" s="14">
        <v>12</v>
      </c>
      <c r="S13" s="14">
        <v>1</v>
      </c>
      <c r="U13" s="79" t="s">
        <v>1621</v>
      </c>
      <c r="V13" s="79" t="s">
        <v>272</v>
      </c>
    </row>
    <row r="14" spans="1:22">
      <c r="B14" s="336">
        <v>4</v>
      </c>
      <c r="C14" s="237">
        <v>1</v>
      </c>
      <c r="D14" s="82" t="s">
        <v>468</v>
      </c>
      <c r="E14" s="82" t="s">
        <v>631</v>
      </c>
      <c r="F14" s="82" t="s">
        <v>8</v>
      </c>
      <c r="G14" s="82" t="s">
        <v>628</v>
      </c>
      <c r="H14" s="82" t="s">
        <v>268</v>
      </c>
      <c r="I14" s="14">
        <v>94</v>
      </c>
      <c r="J14" s="222">
        <v>-7.86</v>
      </c>
      <c r="K14" s="222">
        <v>-246</v>
      </c>
      <c r="L14" s="83">
        <v>0.81857638888888884</v>
      </c>
      <c r="M14" s="14" t="s">
        <v>223</v>
      </c>
      <c r="N14" s="14" t="s">
        <v>1616</v>
      </c>
      <c r="O14" s="83">
        <v>6.1030092592592594E-2</v>
      </c>
      <c r="P14" s="14" t="s">
        <v>357</v>
      </c>
      <c r="Q14" s="14">
        <v>1</v>
      </c>
      <c r="R14" s="14">
        <v>6</v>
      </c>
      <c r="U14" s="79" t="s">
        <v>1622</v>
      </c>
      <c r="V14" s="79" t="s">
        <v>1623</v>
      </c>
    </row>
    <row r="15" spans="1:22">
      <c r="B15" s="336">
        <v>5</v>
      </c>
      <c r="C15" s="237">
        <v>2</v>
      </c>
      <c r="D15" s="82" t="s">
        <v>469</v>
      </c>
      <c r="E15" s="82" t="s">
        <v>627</v>
      </c>
      <c r="F15" s="82" t="s">
        <v>7</v>
      </c>
      <c r="G15" s="82" t="s">
        <v>628</v>
      </c>
      <c r="H15" s="82" t="s">
        <v>264</v>
      </c>
      <c r="I15" s="14">
        <v>79</v>
      </c>
      <c r="J15" s="222" t="s">
        <v>474</v>
      </c>
      <c r="K15" s="222">
        <v>30.51</v>
      </c>
      <c r="L15" s="83">
        <v>0.88034722222222228</v>
      </c>
      <c r="M15" s="14" t="s">
        <v>223</v>
      </c>
      <c r="N15" s="14" t="s">
        <v>1616</v>
      </c>
      <c r="O15" s="83">
        <v>5.8796296296296298E-2</v>
      </c>
      <c r="P15" s="14" t="s">
        <v>342</v>
      </c>
      <c r="U15" s="79" t="s">
        <v>1624</v>
      </c>
      <c r="V15" s="79" t="s">
        <v>343</v>
      </c>
    </row>
    <row r="16" spans="1:22">
      <c r="B16" s="336">
        <v>6</v>
      </c>
      <c r="C16" s="237">
        <v>2</v>
      </c>
      <c r="D16" s="82" t="s">
        <v>472</v>
      </c>
      <c r="E16" s="82" t="s">
        <v>625</v>
      </c>
      <c r="F16" s="82" t="s">
        <v>182</v>
      </c>
      <c r="G16" s="82" t="s">
        <v>631</v>
      </c>
      <c r="H16" s="82" t="s">
        <v>266</v>
      </c>
      <c r="I16" s="14">
        <v>50</v>
      </c>
      <c r="J16" s="222">
        <v>0</v>
      </c>
      <c r="K16" s="222">
        <v>0</v>
      </c>
      <c r="L16" s="83">
        <v>0.93988425925925922</v>
      </c>
      <c r="M16" s="14" t="s">
        <v>223</v>
      </c>
      <c r="N16" s="14" t="s">
        <v>1616</v>
      </c>
      <c r="O16" s="83">
        <v>4.1238425925925921E-2</v>
      </c>
      <c r="P16" s="14" t="s">
        <v>1625</v>
      </c>
      <c r="Q16" s="14">
        <v>1</v>
      </c>
      <c r="R16" s="14">
        <v>14</v>
      </c>
      <c r="S16" s="14">
        <v>1</v>
      </c>
      <c r="U16" s="79" t="s">
        <v>1626</v>
      </c>
      <c r="V16" s="79" t="s">
        <v>1627</v>
      </c>
    </row>
    <row r="17" spans="2:22">
      <c r="B17" s="336">
        <v>7</v>
      </c>
      <c r="C17" s="237">
        <v>2</v>
      </c>
      <c r="D17" s="82" t="s">
        <v>471</v>
      </c>
      <c r="E17" s="82" t="s">
        <v>504</v>
      </c>
      <c r="F17" s="82" t="s">
        <v>182</v>
      </c>
      <c r="G17" s="82" t="s">
        <v>629</v>
      </c>
      <c r="H17" s="82" t="s">
        <v>266</v>
      </c>
      <c r="I17" s="14">
        <v>57</v>
      </c>
      <c r="J17" s="222">
        <v>0</v>
      </c>
      <c r="K17" s="222">
        <v>0</v>
      </c>
      <c r="L17" s="83">
        <v>0.98193287037037036</v>
      </c>
      <c r="M17" s="14" t="s">
        <v>223</v>
      </c>
      <c r="N17" s="14" t="s">
        <v>1616</v>
      </c>
      <c r="O17" s="83">
        <v>4.9490740740740745E-2</v>
      </c>
      <c r="P17" s="14" t="s">
        <v>452</v>
      </c>
      <c r="U17" s="79" t="s">
        <v>1628</v>
      </c>
      <c r="V17" s="79" t="s">
        <v>311</v>
      </c>
    </row>
    <row r="18" spans="2:22">
      <c r="B18" s="336">
        <v>8</v>
      </c>
      <c r="C18" s="237">
        <v>2</v>
      </c>
      <c r="D18" s="82" t="s">
        <v>468</v>
      </c>
      <c r="E18" s="82" t="s">
        <v>626</v>
      </c>
      <c r="F18" s="82" t="s">
        <v>182</v>
      </c>
      <c r="G18" s="82" t="s">
        <v>503</v>
      </c>
      <c r="H18" s="82" t="s">
        <v>266</v>
      </c>
      <c r="I18" s="14">
        <v>62</v>
      </c>
      <c r="J18" s="222">
        <v>0.03</v>
      </c>
      <c r="K18" s="222">
        <v>0</v>
      </c>
      <c r="L18" s="83">
        <v>3.2152777777777773E-2</v>
      </c>
      <c r="M18" s="14" t="s">
        <v>223</v>
      </c>
      <c r="N18" s="14" t="s">
        <v>1629</v>
      </c>
      <c r="O18" s="83">
        <v>5.1111111111111107E-2</v>
      </c>
      <c r="P18" s="14" t="s">
        <v>666</v>
      </c>
      <c r="U18" s="79" t="s">
        <v>1630</v>
      </c>
      <c r="V18" s="79" t="s">
        <v>668</v>
      </c>
    </row>
    <row r="19" spans="2:22">
      <c r="B19" s="336">
        <v>9</v>
      </c>
      <c r="C19" s="237">
        <v>3</v>
      </c>
      <c r="D19" s="82" t="s">
        <v>469</v>
      </c>
      <c r="E19" s="82" t="s">
        <v>503</v>
      </c>
      <c r="F19" s="82" t="s">
        <v>8</v>
      </c>
      <c r="G19" s="82" t="s">
        <v>627</v>
      </c>
      <c r="H19" s="82" t="s">
        <v>264</v>
      </c>
      <c r="I19" s="14">
        <v>66</v>
      </c>
      <c r="J19" s="222">
        <v>-988.62</v>
      </c>
      <c r="K19" s="222">
        <f>-O22</f>
        <v>-4.5173611111111116E-2</v>
      </c>
      <c r="L19" s="83">
        <v>8.3993055555555543E-2</v>
      </c>
      <c r="M19" s="14" t="s">
        <v>223</v>
      </c>
      <c r="N19" s="14" t="s">
        <v>1629</v>
      </c>
      <c r="O19" s="83">
        <v>5.5555555555555552E-2</v>
      </c>
      <c r="P19" s="14" t="s">
        <v>693</v>
      </c>
      <c r="U19" s="79" t="s">
        <v>1631</v>
      </c>
      <c r="V19" s="79" t="s">
        <v>1005</v>
      </c>
    </row>
    <row r="20" spans="2:22">
      <c r="B20" s="336">
        <v>10</v>
      </c>
      <c r="C20" s="237">
        <v>3</v>
      </c>
      <c r="D20" s="82" t="s">
        <v>472</v>
      </c>
      <c r="E20" s="82" t="s">
        <v>629</v>
      </c>
      <c r="F20" s="82" t="s">
        <v>182</v>
      </c>
      <c r="G20" s="82" t="s">
        <v>626</v>
      </c>
      <c r="H20" s="82" t="s">
        <v>262</v>
      </c>
      <c r="I20" s="14">
        <v>54</v>
      </c>
      <c r="J20" s="222">
        <v>0</v>
      </c>
      <c r="K20" s="222">
        <v>0.06</v>
      </c>
      <c r="L20" s="83">
        <v>0.14026620370370371</v>
      </c>
      <c r="M20" s="14" t="s">
        <v>223</v>
      </c>
      <c r="N20" s="14" t="s">
        <v>1629</v>
      </c>
      <c r="O20" s="83">
        <v>4.9537037037037039E-2</v>
      </c>
      <c r="P20" s="14" t="s">
        <v>477</v>
      </c>
      <c r="U20" s="79" t="s">
        <v>1632</v>
      </c>
      <c r="V20" s="79" t="s">
        <v>1633</v>
      </c>
    </row>
    <row r="21" spans="2:22">
      <c r="B21" s="336">
        <v>11</v>
      </c>
      <c r="C21" s="237">
        <v>3</v>
      </c>
      <c r="D21" s="82" t="s">
        <v>471</v>
      </c>
      <c r="E21" s="82" t="s">
        <v>631</v>
      </c>
      <c r="F21" s="82" t="s">
        <v>182</v>
      </c>
      <c r="G21" s="82" t="s">
        <v>504</v>
      </c>
      <c r="H21" s="82" t="s">
        <v>266</v>
      </c>
      <c r="I21" s="14">
        <v>53</v>
      </c>
      <c r="J21" s="222">
        <v>0</v>
      </c>
      <c r="K21" s="222">
        <v>0</v>
      </c>
      <c r="L21" s="83">
        <v>0.1905324074074074</v>
      </c>
      <c r="M21" s="14" t="s">
        <v>223</v>
      </c>
      <c r="N21" s="14" t="s">
        <v>1629</v>
      </c>
      <c r="O21" s="83">
        <v>4.2731481481481481E-2</v>
      </c>
      <c r="P21" s="14" t="s">
        <v>326</v>
      </c>
      <c r="U21" s="79" t="s">
        <v>1634</v>
      </c>
      <c r="V21" s="79" t="s">
        <v>339</v>
      </c>
    </row>
    <row r="22" spans="2:22">
      <c r="B22" s="336">
        <v>12</v>
      </c>
      <c r="C22" s="237">
        <v>3</v>
      </c>
      <c r="D22" s="82" t="s">
        <v>468</v>
      </c>
      <c r="E22" s="82" t="s">
        <v>628</v>
      </c>
      <c r="F22" s="82" t="s">
        <v>7</v>
      </c>
      <c r="G22" s="82" t="s">
        <v>625</v>
      </c>
      <c r="H22" s="82" t="s">
        <v>264</v>
      </c>
      <c r="I22" s="14">
        <v>54</v>
      </c>
      <c r="J22" s="222">
        <v>246</v>
      </c>
      <c r="K22" s="222">
        <v>34.35</v>
      </c>
      <c r="L22" s="83">
        <v>0.23399305555555558</v>
      </c>
      <c r="M22" s="14" t="s">
        <v>223</v>
      </c>
      <c r="N22" s="14" t="s">
        <v>1629</v>
      </c>
      <c r="O22" s="83">
        <v>4.5173611111111116E-2</v>
      </c>
      <c r="P22" s="14" t="s">
        <v>399</v>
      </c>
      <c r="Q22" s="14">
        <v>1</v>
      </c>
      <c r="R22" s="14">
        <v>12</v>
      </c>
      <c r="S22" s="14">
        <v>1</v>
      </c>
      <c r="U22" s="79" t="s">
        <v>1635</v>
      </c>
      <c r="V22" s="79" t="s">
        <v>1636</v>
      </c>
    </row>
    <row r="23" spans="2:22">
      <c r="B23" s="336">
        <v>13</v>
      </c>
      <c r="C23" s="237">
        <v>4</v>
      </c>
      <c r="D23" s="82" t="s">
        <v>469</v>
      </c>
      <c r="E23" s="82" t="s">
        <v>627</v>
      </c>
      <c r="F23" s="82" t="s">
        <v>8</v>
      </c>
      <c r="G23" s="82" t="s">
        <v>625</v>
      </c>
      <c r="H23" s="82" t="s">
        <v>268</v>
      </c>
      <c r="I23" s="14">
        <v>102</v>
      </c>
      <c r="J23" s="222">
        <f>-O25</f>
        <v>-4.8912037037037039E-2</v>
      </c>
      <c r="K23" s="222">
        <v>-128</v>
      </c>
      <c r="L23" s="83">
        <v>0.27998842592592593</v>
      </c>
      <c r="M23" s="14" t="s">
        <v>223</v>
      </c>
      <c r="N23" s="14" t="s">
        <v>1629</v>
      </c>
      <c r="O23" s="83">
        <v>6.4062500000000008E-2</v>
      </c>
      <c r="P23" s="14" t="s">
        <v>693</v>
      </c>
      <c r="Q23" s="14">
        <v>1</v>
      </c>
      <c r="R23" s="14">
        <v>6</v>
      </c>
      <c r="U23" s="79" t="s">
        <v>1637</v>
      </c>
      <c r="V23" s="79" t="s">
        <v>1638</v>
      </c>
    </row>
    <row r="24" spans="2:22">
      <c r="B24" s="336">
        <v>14</v>
      </c>
      <c r="C24" s="237">
        <v>4</v>
      </c>
      <c r="D24" s="82" t="s">
        <v>472</v>
      </c>
      <c r="E24" s="82" t="s">
        <v>504</v>
      </c>
      <c r="F24" s="82" t="s">
        <v>182</v>
      </c>
      <c r="G24" s="82" t="s">
        <v>628</v>
      </c>
      <c r="H24" s="82" t="s">
        <v>268</v>
      </c>
      <c r="I24" s="14">
        <v>86</v>
      </c>
      <c r="J24" s="222">
        <v>0</v>
      </c>
      <c r="K24" s="222">
        <v>0</v>
      </c>
      <c r="L24" s="83">
        <v>0.34488425925925931</v>
      </c>
      <c r="M24" s="14" t="s">
        <v>223</v>
      </c>
      <c r="N24" s="14" t="s">
        <v>1629</v>
      </c>
      <c r="O24" s="83">
        <v>5.9074074074074077E-2</v>
      </c>
      <c r="P24" s="14" t="s">
        <v>1307</v>
      </c>
      <c r="Q24" s="14">
        <v>1</v>
      </c>
      <c r="R24" s="14">
        <v>6</v>
      </c>
      <c r="U24" s="79" t="s">
        <v>1639</v>
      </c>
      <c r="V24" s="79" t="s">
        <v>228</v>
      </c>
    </row>
    <row r="25" spans="2:22">
      <c r="B25" s="336">
        <v>15</v>
      </c>
      <c r="C25" s="237">
        <v>4</v>
      </c>
      <c r="D25" s="82" t="s">
        <v>471</v>
      </c>
      <c r="E25" s="82" t="s">
        <v>626</v>
      </c>
      <c r="F25" s="82" t="s">
        <v>7</v>
      </c>
      <c r="G25" s="82" t="s">
        <v>631</v>
      </c>
      <c r="H25" s="82" t="s">
        <v>264</v>
      </c>
      <c r="I25" s="14">
        <v>46</v>
      </c>
      <c r="J25" s="222" t="s">
        <v>178</v>
      </c>
      <c r="K25" s="222" t="s">
        <v>1014</v>
      </c>
      <c r="L25" s="83">
        <v>0.40469907407407407</v>
      </c>
      <c r="M25" s="14" t="s">
        <v>223</v>
      </c>
      <c r="N25" s="14" t="s">
        <v>1629</v>
      </c>
      <c r="O25" s="83">
        <v>4.8912037037037039E-2</v>
      </c>
      <c r="P25" s="14" t="s">
        <v>772</v>
      </c>
      <c r="U25" s="79" t="s">
        <v>1640</v>
      </c>
      <c r="V25" s="79" t="s">
        <v>271</v>
      </c>
    </row>
    <row r="26" spans="2:22">
      <c r="B26" s="336">
        <v>16</v>
      </c>
      <c r="C26" s="237">
        <v>4</v>
      </c>
      <c r="D26" s="82" t="s">
        <v>468</v>
      </c>
      <c r="E26" s="82" t="s">
        <v>503</v>
      </c>
      <c r="F26" s="82" t="s">
        <v>182</v>
      </c>
      <c r="G26" s="82" t="s">
        <v>629</v>
      </c>
      <c r="H26" s="82" t="s">
        <v>262</v>
      </c>
      <c r="I26" s="14">
        <v>35</v>
      </c>
      <c r="J26" s="222">
        <v>0</v>
      </c>
      <c r="K26" s="222">
        <v>0</v>
      </c>
      <c r="L26" s="83">
        <v>0.45432870370370365</v>
      </c>
      <c r="M26" s="14" t="s">
        <v>223</v>
      </c>
      <c r="N26" s="14" t="s">
        <v>1629</v>
      </c>
      <c r="O26" s="83">
        <v>3.0868055555555555E-2</v>
      </c>
      <c r="P26" s="14" t="s">
        <v>329</v>
      </c>
      <c r="U26" s="79" t="s">
        <v>1641</v>
      </c>
      <c r="V26" s="79" t="s">
        <v>1642</v>
      </c>
    </row>
    <row r="27" spans="2:22">
      <c r="B27" s="336">
        <v>17</v>
      </c>
      <c r="C27" s="237">
        <v>5</v>
      </c>
      <c r="D27" s="82" t="s">
        <v>469</v>
      </c>
      <c r="E27" s="82" t="s">
        <v>629</v>
      </c>
      <c r="F27" s="82" t="s">
        <v>182</v>
      </c>
      <c r="G27" s="82" t="s">
        <v>627</v>
      </c>
      <c r="H27" s="82" t="s">
        <v>262</v>
      </c>
      <c r="I27" s="14">
        <v>48</v>
      </c>
      <c r="J27" s="222">
        <v>0</v>
      </c>
      <c r="K27" s="222">
        <v>0</v>
      </c>
      <c r="L27" s="83">
        <v>0.48591435185185183</v>
      </c>
      <c r="M27" s="14" t="s">
        <v>223</v>
      </c>
      <c r="N27" s="14" t="s">
        <v>1629</v>
      </c>
      <c r="O27" s="83">
        <v>4.8773148148148149E-2</v>
      </c>
      <c r="P27" s="14" t="s">
        <v>24</v>
      </c>
      <c r="U27" s="79" t="s">
        <v>1643</v>
      </c>
      <c r="V27" s="79" t="s">
        <v>290</v>
      </c>
    </row>
    <row r="28" spans="2:22">
      <c r="B28" s="336">
        <v>18</v>
      </c>
      <c r="C28" s="237">
        <v>5</v>
      </c>
      <c r="D28" s="82" t="s">
        <v>472</v>
      </c>
      <c r="E28" s="82" t="s">
        <v>631</v>
      </c>
      <c r="F28" s="82" t="s">
        <v>8</v>
      </c>
      <c r="G28" s="82" t="s">
        <v>503</v>
      </c>
      <c r="H28" s="82" t="s">
        <v>264</v>
      </c>
      <c r="I28" s="14">
        <v>50</v>
      </c>
      <c r="J28" s="222">
        <v>-30.25</v>
      </c>
      <c r="K28" s="222">
        <v>-18.27</v>
      </c>
      <c r="L28" s="83">
        <v>0.53541666666666665</v>
      </c>
      <c r="M28" s="14" t="s">
        <v>223</v>
      </c>
      <c r="N28" s="14" t="s">
        <v>1629</v>
      </c>
      <c r="O28" s="83">
        <v>4.8171296296296295E-2</v>
      </c>
      <c r="P28" s="14" t="s">
        <v>753</v>
      </c>
      <c r="U28" s="79" t="s">
        <v>1644</v>
      </c>
      <c r="V28" s="79" t="s">
        <v>1645</v>
      </c>
    </row>
    <row r="29" spans="2:22">
      <c r="B29" s="336">
        <v>19</v>
      </c>
      <c r="C29" s="237">
        <v>5</v>
      </c>
      <c r="D29" s="82" t="s">
        <v>471</v>
      </c>
      <c r="E29" s="82" t="s">
        <v>628</v>
      </c>
      <c r="F29" s="82" t="s">
        <v>8</v>
      </c>
      <c r="G29" s="82" t="s">
        <v>626</v>
      </c>
      <c r="H29" s="82" t="s">
        <v>264</v>
      </c>
      <c r="I29" s="14">
        <v>49</v>
      </c>
      <c r="J29" s="222">
        <v>-246</v>
      </c>
      <c r="K29" s="222">
        <v>-250</v>
      </c>
      <c r="L29" s="83">
        <v>0.58430555555555552</v>
      </c>
      <c r="M29" s="14" t="s">
        <v>223</v>
      </c>
      <c r="N29" s="14" t="s">
        <v>1629</v>
      </c>
      <c r="O29" s="83">
        <v>4.7199074074074067E-2</v>
      </c>
      <c r="P29" s="14" t="s">
        <v>448</v>
      </c>
      <c r="Q29" s="14">
        <v>1</v>
      </c>
      <c r="R29" s="14">
        <v>10</v>
      </c>
      <c r="S29" s="14">
        <v>1</v>
      </c>
      <c r="U29" s="79" t="s">
        <v>1646</v>
      </c>
      <c r="V29" s="79" t="s">
        <v>449</v>
      </c>
    </row>
    <row r="30" spans="2:22">
      <c r="B30" s="336">
        <v>20</v>
      </c>
      <c r="C30" s="237">
        <v>5</v>
      </c>
      <c r="D30" s="82" t="s">
        <v>468</v>
      </c>
      <c r="E30" s="82" t="s">
        <v>625</v>
      </c>
      <c r="F30" s="82" t="s">
        <v>7</v>
      </c>
      <c r="G30" s="82" t="s">
        <v>504</v>
      </c>
      <c r="H30" s="82" t="s">
        <v>264</v>
      </c>
      <c r="I30" s="14">
        <v>84</v>
      </c>
      <c r="J30" s="222">
        <v>52.06</v>
      </c>
      <c r="K30" s="222" t="s">
        <v>1647</v>
      </c>
      <c r="L30" s="83">
        <v>0.63223379629629628</v>
      </c>
      <c r="M30" s="14" t="s">
        <v>223</v>
      </c>
      <c r="N30" s="14" t="s">
        <v>1629</v>
      </c>
      <c r="O30" s="83">
        <v>5.8807870370370365E-2</v>
      </c>
      <c r="P30" s="14" t="s">
        <v>886</v>
      </c>
      <c r="Q30" s="14">
        <v>1</v>
      </c>
      <c r="R30" s="14">
        <v>10</v>
      </c>
      <c r="S30" s="14">
        <v>1</v>
      </c>
      <c r="U30" s="79" t="s">
        <v>1648</v>
      </c>
      <c r="V30" s="79" t="s">
        <v>1649</v>
      </c>
    </row>
    <row r="31" spans="2:22">
      <c r="B31" s="336">
        <v>21</v>
      </c>
      <c r="C31" s="237">
        <v>6</v>
      </c>
      <c r="D31" s="82" t="s">
        <v>469</v>
      </c>
      <c r="E31" s="82" t="s">
        <v>627</v>
      </c>
      <c r="F31" s="82" t="s">
        <v>182</v>
      </c>
      <c r="G31" s="82" t="s">
        <v>504</v>
      </c>
      <c r="H31" s="82" t="s">
        <v>266</v>
      </c>
      <c r="I31" s="14">
        <v>57</v>
      </c>
      <c r="J31" s="222">
        <v>0</v>
      </c>
      <c r="K31" s="222">
        <v>0</v>
      </c>
      <c r="L31" s="83">
        <v>0.69192129629629628</v>
      </c>
      <c r="M31" s="14" t="s">
        <v>223</v>
      </c>
      <c r="N31" s="14" t="s">
        <v>1629</v>
      </c>
      <c r="O31" s="83">
        <v>4.929398148148148E-2</v>
      </c>
      <c r="P31" s="14" t="s">
        <v>1250</v>
      </c>
      <c r="U31" s="79" t="s">
        <v>1650</v>
      </c>
      <c r="V31" s="79" t="s">
        <v>1252</v>
      </c>
    </row>
    <row r="32" spans="2:22">
      <c r="B32" s="336">
        <v>22</v>
      </c>
      <c r="C32" s="237">
        <v>6</v>
      </c>
      <c r="D32" s="82" t="s">
        <v>472</v>
      </c>
      <c r="E32" s="82" t="s">
        <v>626</v>
      </c>
      <c r="F32" s="82" t="s">
        <v>182</v>
      </c>
      <c r="G32" s="82" t="s">
        <v>625</v>
      </c>
      <c r="H32" s="82" t="s">
        <v>268</v>
      </c>
      <c r="I32" s="14">
        <v>164</v>
      </c>
      <c r="J32" s="222">
        <v>-0.17</v>
      </c>
      <c r="K32" s="222">
        <v>0</v>
      </c>
      <c r="L32" s="83">
        <v>0.74194444444444441</v>
      </c>
      <c r="M32" s="14" t="s">
        <v>223</v>
      </c>
      <c r="N32" s="14" t="s">
        <v>1629</v>
      </c>
      <c r="O32" s="83">
        <v>7.8587962962962957E-2</v>
      </c>
      <c r="P32" s="14" t="s">
        <v>753</v>
      </c>
      <c r="Q32" s="14">
        <v>1</v>
      </c>
      <c r="R32" s="14">
        <v>6</v>
      </c>
      <c r="U32" s="79" t="s">
        <v>1651</v>
      </c>
      <c r="V32" s="79" t="s">
        <v>1652</v>
      </c>
    </row>
    <row r="33" spans="2:22">
      <c r="B33" s="336">
        <v>23</v>
      </c>
      <c r="C33" s="237">
        <v>6</v>
      </c>
      <c r="D33" s="82" t="s">
        <v>471</v>
      </c>
      <c r="E33" s="82" t="s">
        <v>503</v>
      </c>
      <c r="F33" s="82" t="s">
        <v>182</v>
      </c>
      <c r="G33" s="82" t="s">
        <v>628</v>
      </c>
      <c r="H33" s="82" t="s">
        <v>266</v>
      </c>
      <c r="I33" s="14">
        <v>53</v>
      </c>
      <c r="J33" s="222">
        <v>0</v>
      </c>
      <c r="K33" s="222">
        <v>0</v>
      </c>
      <c r="L33" s="83">
        <v>0.82135416666666661</v>
      </c>
      <c r="M33" s="14" t="s">
        <v>223</v>
      </c>
      <c r="N33" s="14" t="s">
        <v>1629</v>
      </c>
      <c r="O33" s="83">
        <v>4.4409722222222225E-2</v>
      </c>
      <c r="P33" s="14" t="s">
        <v>22</v>
      </c>
      <c r="U33" s="79" t="s">
        <v>1653</v>
      </c>
      <c r="V33" s="79" t="s">
        <v>289</v>
      </c>
    </row>
    <row r="34" spans="2:22">
      <c r="B34" s="336">
        <v>24</v>
      </c>
      <c r="C34" s="237">
        <v>6</v>
      </c>
      <c r="D34" s="82" t="s">
        <v>468</v>
      </c>
      <c r="E34" s="82" t="s">
        <v>629</v>
      </c>
      <c r="F34" s="82" t="s">
        <v>182</v>
      </c>
      <c r="G34" s="82" t="s">
        <v>631</v>
      </c>
      <c r="H34" s="82" t="s">
        <v>268</v>
      </c>
      <c r="I34" s="14">
        <v>86</v>
      </c>
      <c r="J34" s="222">
        <v>0</v>
      </c>
      <c r="K34" s="222">
        <v>0</v>
      </c>
      <c r="L34" s="83">
        <v>0.8665046296296296</v>
      </c>
      <c r="M34" s="14" t="s">
        <v>223</v>
      </c>
      <c r="N34" s="14" t="s">
        <v>1629</v>
      </c>
      <c r="O34" s="83">
        <v>5.7210648148148142E-2</v>
      </c>
      <c r="P34" s="14" t="s">
        <v>701</v>
      </c>
      <c r="Q34" s="14">
        <v>1</v>
      </c>
      <c r="R34" s="14">
        <v>6</v>
      </c>
      <c r="U34" s="79" t="s">
        <v>1654</v>
      </c>
      <c r="V34" s="79" t="s">
        <v>703</v>
      </c>
    </row>
    <row r="35" spans="2:22">
      <c r="B35" s="336">
        <v>25</v>
      </c>
      <c r="C35" s="237">
        <v>7</v>
      </c>
      <c r="D35" s="82" t="s">
        <v>469</v>
      </c>
      <c r="E35" s="82" t="s">
        <v>631</v>
      </c>
      <c r="F35" s="82" t="s">
        <v>8</v>
      </c>
      <c r="G35" s="82" t="s">
        <v>627</v>
      </c>
      <c r="H35" s="82" t="s">
        <v>267</v>
      </c>
      <c r="I35" s="14">
        <v>10</v>
      </c>
      <c r="J35" s="222">
        <v>0.19</v>
      </c>
      <c r="K35" s="222">
        <v>0.04</v>
      </c>
      <c r="L35" s="83">
        <v>0.92443287037037036</v>
      </c>
      <c r="M35" s="14" t="s">
        <v>223</v>
      </c>
      <c r="N35" s="14" t="s">
        <v>1629</v>
      </c>
      <c r="O35" s="83">
        <v>1.136574074074074E-2</v>
      </c>
      <c r="P35" s="14" t="s">
        <v>14</v>
      </c>
      <c r="U35" s="79" t="s">
        <v>1655</v>
      </c>
      <c r="V35" s="79" t="s">
        <v>490</v>
      </c>
    </row>
    <row r="36" spans="2:22">
      <c r="B36" s="336">
        <v>26</v>
      </c>
      <c r="C36" s="237">
        <v>7</v>
      </c>
      <c r="D36" s="82" t="s">
        <v>472</v>
      </c>
      <c r="E36" s="82" t="s">
        <v>628</v>
      </c>
      <c r="F36" s="82" t="s">
        <v>7</v>
      </c>
      <c r="G36" s="82" t="s">
        <v>629</v>
      </c>
      <c r="H36" s="82" t="s">
        <v>274</v>
      </c>
      <c r="I36" s="14">
        <v>95</v>
      </c>
      <c r="J36" s="222">
        <v>0</v>
      </c>
      <c r="K36" s="222">
        <v>-1.9</v>
      </c>
      <c r="L36" s="83">
        <v>0.93652777777777774</v>
      </c>
      <c r="M36" s="14" t="s">
        <v>223</v>
      </c>
      <c r="N36" s="14" t="s">
        <v>1629</v>
      </c>
      <c r="O36" s="83">
        <v>5.9259259259259262E-2</v>
      </c>
      <c r="P36" s="14" t="s">
        <v>37</v>
      </c>
      <c r="Q36" s="14">
        <v>1</v>
      </c>
      <c r="R36" s="14">
        <v>7</v>
      </c>
      <c r="S36" s="14">
        <v>1</v>
      </c>
      <c r="T36" s="109" t="s">
        <v>392</v>
      </c>
      <c r="U36" s="79" t="s">
        <v>1656</v>
      </c>
      <c r="V36" s="79" t="s">
        <v>276</v>
      </c>
    </row>
    <row r="37" spans="2:22">
      <c r="B37" s="336">
        <v>27</v>
      </c>
      <c r="C37" s="237">
        <v>7</v>
      </c>
      <c r="D37" s="82" t="s">
        <v>471</v>
      </c>
      <c r="E37" s="82" t="s">
        <v>625</v>
      </c>
      <c r="F37" s="82" t="s">
        <v>7</v>
      </c>
      <c r="G37" s="82" t="s">
        <v>503</v>
      </c>
      <c r="H37" s="82" t="s">
        <v>264</v>
      </c>
      <c r="I37" s="14">
        <v>60</v>
      </c>
      <c r="J37" s="222">
        <v>18.16</v>
      </c>
      <c r="K37" s="222">
        <v>988.6</v>
      </c>
      <c r="L37" s="83">
        <v>0.99651620370370375</v>
      </c>
      <c r="M37" s="14" t="s">
        <v>223</v>
      </c>
      <c r="N37" s="14" t="s">
        <v>1629</v>
      </c>
      <c r="O37" s="83">
        <v>5.0127314814814812E-2</v>
      </c>
      <c r="P37" s="14" t="s">
        <v>337</v>
      </c>
      <c r="Q37" s="14">
        <v>1</v>
      </c>
      <c r="R37" s="14">
        <v>8</v>
      </c>
      <c r="S37" s="14">
        <v>1</v>
      </c>
      <c r="U37" s="79" t="s">
        <v>1657</v>
      </c>
      <c r="V37" s="79" t="s">
        <v>263</v>
      </c>
    </row>
    <row r="38" spans="2:22">
      <c r="B38" s="336">
        <v>28</v>
      </c>
      <c r="C38" s="237">
        <v>7</v>
      </c>
      <c r="D38" s="82" t="s">
        <v>468</v>
      </c>
      <c r="E38" s="82" t="s">
        <v>504</v>
      </c>
      <c r="F38" s="82" t="s">
        <v>182</v>
      </c>
      <c r="G38" s="82" t="s">
        <v>626</v>
      </c>
      <c r="H38" s="82" t="s">
        <v>262</v>
      </c>
      <c r="I38" s="14">
        <v>17</v>
      </c>
      <c r="J38" s="222">
        <v>0.47</v>
      </c>
      <c r="K38" s="222">
        <v>0</v>
      </c>
      <c r="L38" s="83">
        <v>4.7488425925925927E-2</v>
      </c>
      <c r="M38" s="14" t="s">
        <v>223</v>
      </c>
      <c r="N38" s="14" t="s">
        <v>1658</v>
      </c>
      <c r="O38" s="83">
        <v>1.8692129629629631E-2</v>
      </c>
      <c r="P38" s="14" t="s">
        <v>1659</v>
      </c>
      <c r="U38" s="79" t="s">
        <v>1660</v>
      </c>
      <c r="V38" s="79" t="s">
        <v>1661</v>
      </c>
    </row>
    <row r="39" spans="2:22">
      <c r="B39" s="336">
        <v>29</v>
      </c>
      <c r="C39" s="237">
        <v>8</v>
      </c>
      <c r="D39" s="82" t="s">
        <v>469</v>
      </c>
      <c r="E39" s="82" t="s">
        <v>627</v>
      </c>
      <c r="F39" s="82" t="s">
        <v>8</v>
      </c>
      <c r="G39" s="82" t="s">
        <v>626</v>
      </c>
      <c r="H39" s="82" t="s">
        <v>264</v>
      </c>
      <c r="I39" s="14">
        <v>47</v>
      </c>
      <c r="J39" s="222">
        <v>-987.96</v>
      </c>
      <c r="K39" s="222">
        <v>-250</v>
      </c>
      <c r="L39" s="83">
        <v>6.6909722222222232E-2</v>
      </c>
      <c r="M39" s="14" t="s">
        <v>223</v>
      </c>
      <c r="N39" s="14" t="s">
        <v>1658</v>
      </c>
      <c r="O39" s="83">
        <v>4.6759259259259257E-2</v>
      </c>
      <c r="P39" s="14" t="s">
        <v>812</v>
      </c>
      <c r="Q39" s="14">
        <v>1</v>
      </c>
      <c r="R39" s="14">
        <v>12</v>
      </c>
      <c r="S39" s="14">
        <v>1</v>
      </c>
      <c r="U39" s="79" t="s">
        <v>1662</v>
      </c>
      <c r="V39" s="79" t="s">
        <v>1663</v>
      </c>
    </row>
    <row r="40" spans="2:22">
      <c r="B40" s="336">
        <v>30</v>
      </c>
      <c r="C40" s="237">
        <v>8</v>
      </c>
      <c r="D40" s="82" t="s">
        <v>472</v>
      </c>
      <c r="E40" s="82" t="s">
        <v>504</v>
      </c>
      <c r="F40" s="82" t="s">
        <v>8</v>
      </c>
      <c r="G40" s="82" t="s">
        <v>503</v>
      </c>
      <c r="H40" s="82" t="s">
        <v>264</v>
      </c>
      <c r="I40" s="14">
        <v>113</v>
      </c>
      <c r="J40" s="222">
        <v>-988.7</v>
      </c>
      <c r="K40" s="222">
        <v>-35.380000000000003</v>
      </c>
      <c r="L40" s="83">
        <v>0.11439814814814815</v>
      </c>
      <c r="M40" s="14" t="s">
        <v>223</v>
      </c>
      <c r="N40" s="14" t="s">
        <v>1658</v>
      </c>
      <c r="O40" s="83">
        <v>6.6608796296296291E-2</v>
      </c>
      <c r="P40" s="14" t="s">
        <v>310</v>
      </c>
      <c r="U40" s="79" t="s">
        <v>1664</v>
      </c>
      <c r="V40" s="79" t="s">
        <v>311</v>
      </c>
    </row>
    <row r="41" spans="2:22">
      <c r="B41" s="336">
        <v>31</v>
      </c>
      <c r="C41" s="237">
        <v>8</v>
      </c>
      <c r="D41" s="82" t="s">
        <v>471</v>
      </c>
      <c r="E41" s="82" t="s">
        <v>625</v>
      </c>
      <c r="F41" s="82" t="s">
        <v>7</v>
      </c>
      <c r="G41" s="82" t="s">
        <v>629</v>
      </c>
      <c r="H41" s="82" t="s">
        <v>268</v>
      </c>
      <c r="I41" s="14">
        <v>61</v>
      </c>
      <c r="J41" s="222">
        <v>37.93</v>
      </c>
      <c r="K41" s="222">
        <v>6.2</v>
      </c>
      <c r="L41" s="83">
        <v>0.18172453703703703</v>
      </c>
      <c r="M41" s="14" t="s">
        <v>223</v>
      </c>
      <c r="N41" s="14" t="s">
        <v>1658</v>
      </c>
      <c r="O41" s="83">
        <v>5.0983796296296291E-2</v>
      </c>
      <c r="P41" s="14" t="s">
        <v>1430</v>
      </c>
      <c r="Q41" s="14">
        <v>1</v>
      </c>
      <c r="R41" s="14">
        <v>6</v>
      </c>
      <c r="U41" s="79" t="s">
        <v>1665</v>
      </c>
      <c r="V41" s="79" t="s">
        <v>1666</v>
      </c>
    </row>
    <row r="42" spans="2:22">
      <c r="B42" s="336">
        <v>32</v>
      </c>
      <c r="C42" s="237">
        <v>8</v>
      </c>
      <c r="D42" s="82" t="s">
        <v>468</v>
      </c>
      <c r="E42" s="82" t="s">
        <v>628</v>
      </c>
      <c r="F42" s="82" t="s">
        <v>182</v>
      </c>
      <c r="G42" s="82" t="s">
        <v>631</v>
      </c>
      <c r="H42" s="82" t="s">
        <v>262</v>
      </c>
      <c r="I42" s="14">
        <v>83</v>
      </c>
      <c r="J42" s="222">
        <v>0</v>
      </c>
      <c r="K42" s="222">
        <v>0</v>
      </c>
      <c r="L42" s="83">
        <v>0.23351851851851854</v>
      </c>
      <c r="M42" s="14" t="s">
        <v>223</v>
      </c>
      <c r="N42" s="14" t="s">
        <v>1658</v>
      </c>
      <c r="O42" s="83">
        <v>5.4837962962962956E-2</v>
      </c>
      <c r="P42" s="14" t="s">
        <v>346</v>
      </c>
      <c r="Q42" s="14">
        <v>1</v>
      </c>
      <c r="R42" s="14">
        <v>9</v>
      </c>
      <c r="S42" s="14">
        <v>1</v>
      </c>
      <c r="U42" s="79" t="s">
        <v>1667</v>
      </c>
      <c r="V42" s="79" t="s">
        <v>347</v>
      </c>
    </row>
    <row r="43" spans="2:22">
      <c r="B43" s="336">
        <v>33</v>
      </c>
      <c r="C43" s="237">
        <v>9</v>
      </c>
      <c r="D43" s="82" t="s">
        <v>469</v>
      </c>
      <c r="E43" s="82" t="s">
        <v>628</v>
      </c>
      <c r="F43" s="82" t="s">
        <v>182</v>
      </c>
      <c r="G43" s="82" t="s">
        <v>627</v>
      </c>
      <c r="H43" s="82" t="s">
        <v>268</v>
      </c>
      <c r="I43" s="14">
        <v>53</v>
      </c>
      <c r="J43" s="222">
        <v>0</v>
      </c>
      <c r="K43" s="222">
        <v>0</v>
      </c>
      <c r="L43" s="83">
        <v>0.28909722222222223</v>
      </c>
      <c r="M43" s="14" t="s">
        <v>223</v>
      </c>
      <c r="N43" s="14" t="s">
        <v>1658</v>
      </c>
      <c r="O43" s="83">
        <v>4.5833333333333337E-2</v>
      </c>
      <c r="P43" s="14" t="s">
        <v>1668</v>
      </c>
      <c r="Q43" s="14">
        <v>1</v>
      </c>
      <c r="R43" s="14">
        <v>6</v>
      </c>
      <c r="U43" s="79" t="s">
        <v>1669</v>
      </c>
      <c r="V43" s="79" t="s">
        <v>1670</v>
      </c>
    </row>
    <row r="44" spans="2:22">
      <c r="B44" s="336">
        <v>34</v>
      </c>
      <c r="C44" s="237">
        <v>9</v>
      </c>
      <c r="D44" s="82" t="s">
        <v>472</v>
      </c>
      <c r="E44" s="82" t="s">
        <v>631</v>
      </c>
      <c r="F44" s="82" t="s">
        <v>8</v>
      </c>
      <c r="G44" s="82" t="s">
        <v>625</v>
      </c>
      <c r="H44" s="82" t="s">
        <v>264</v>
      </c>
      <c r="I44" s="14">
        <v>45</v>
      </c>
      <c r="J44" s="224" t="s">
        <v>2204</v>
      </c>
      <c r="K44" s="222">
        <v>-29.02</v>
      </c>
      <c r="L44" s="83">
        <v>0.33565972222222223</v>
      </c>
      <c r="M44" s="14" t="s">
        <v>223</v>
      </c>
      <c r="N44" s="14" t="s">
        <v>1658</v>
      </c>
      <c r="O44" s="83">
        <v>4.3472222222222225E-2</v>
      </c>
      <c r="P44" s="14" t="s">
        <v>1625</v>
      </c>
      <c r="U44" s="79" t="s">
        <v>1671</v>
      </c>
      <c r="V44" s="79" t="s">
        <v>1627</v>
      </c>
    </row>
    <row r="45" spans="2:22">
      <c r="B45" s="336">
        <v>35</v>
      </c>
      <c r="C45" s="237">
        <v>9</v>
      </c>
      <c r="D45" s="82" t="s">
        <v>471</v>
      </c>
      <c r="E45" s="82" t="s">
        <v>629</v>
      </c>
      <c r="F45" s="82" t="s">
        <v>7</v>
      </c>
      <c r="G45" s="82" t="s">
        <v>504</v>
      </c>
      <c r="H45" s="82" t="s">
        <v>264</v>
      </c>
      <c r="I45" s="14">
        <v>63</v>
      </c>
      <c r="J45" s="222">
        <v>26.49</v>
      </c>
      <c r="K45" s="222">
        <v>988.66</v>
      </c>
      <c r="L45" s="83">
        <v>0.37994212962962964</v>
      </c>
      <c r="M45" s="14" t="s">
        <v>223</v>
      </c>
      <c r="N45" s="14" t="s">
        <v>1658</v>
      </c>
      <c r="O45" s="83">
        <v>5.2685185185185189E-2</v>
      </c>
      <c r="P45" s="14" t="s">
        <v>1672</v>
      </c>
      <c r="U45" s="79" t="s">
        <v>1673</v>
      </c>
      <c r="V45" s="79" t="s">
        <v>1674</v>
      </c>
    </row>
    <row r="46" spans="2:22">
      <c r="B46" s="336">
        <v>36</v>
      </c>
      <c r="C46" s="237">
        <v>9</v>
      </c>
      <c r="D46" s="82" t="s">
        <v>468</v>
      </c>
      <c r="E46" s="82" t="s">
        <v>503</v>
      </c>
      <c r="F46" s="82" t="s">
        <v>8</v>
      </c>
      <c r="G46" s="82" t="s">
        <v>626</v>
      </c>
      <c r="H46" s="82" t="s">
        <v>264</v>
      </c>
      <c r="I46" s="14">
        <v>43</v>
      </c>
      <c r="J46" s="222">
        <v>-988.42</v>
      </c>
      <c r="K46" s="222">
        <v>-250</v>
      </c>
      <c r="L46" s="83">
        <v>0.43335648148148148</v>
      </c>
      <c r="M46" s="14" t="s">
        <v>223</v>
      </c>
      <c r="N46" s="14" t="s">
        <v>1658</v>
      </c>
      <c r="O46" s="83">
        <v>4.2731481481481481E-2</v>
      </c>
      <c r="P46" s="14" t="s">
        <v>666</v>
      </c>
      <c r="U46" s="79" t="s">
        <v>1675</v>
      </c>
      <c r="V46" s="79" t="s">
        <v>1676</v>
      </c>
    </row>
    <row r="47" spans="2:22">
      <c r="B47" s="336">
        <v>37</v>
      </c>
      <c r="C47" s="237">
        <v>10</v>
      </c>
      <c r="D47" s="82" t="s">
        <v>469</v>
      </c>
      <c r="E47" s="82" t="s">
        <v>627</v>
      </c>
      <c r="F47" s="82" t="s">
        <v>7</v>
      </c>
      <c r="G47" s="82" t="s">
        <v>503</v>
      </c>
      <c r="H47" s="82" t="s">
        <v>264</v>
      </c>
      <c r="I47" s="14">
        <v>79</v>
      </c>
      <c r="J47" s="222" t="s">
        <v>443</v>
      </c>
      <c r="K47" s="222">
        <v>14.32</v>
      </c>
      <c r="L47" s="83">
        <v>0.47681712962962958</v>
      </c>
      <c r="M47" s="14" t="s">
        <v>223</v>
      </c>
      <c r="N47" s="14" t="s">
        <v>1658</v>
      </c>
      <c r="O47" s="83">
        <v>5.9201388888888894E-2</v>
      </c>
      <c r="P47" s="14" t="s">
        <v>693</v>
      </c>
      <c r="U47" s="79" t="s">
        <v>1677</v>
      </c>
      <c r="V47" s="79" t="s">
        <v>1005</v>
      </c>
    </row>
    <row r="48" spans="2:22">
      <c r="B48" s="336">
        <v>38</v>
      </c>
      <c r="C48" s="237">
        <v>10</v>
      </c>
      <c r="D48" s="82" t="s">
        <v>472</v>
      </c>
      <c r="E48" s="82" t="s">
        <v>626</v>
      </c>
      <c r="F48" s="82" t="s">
        <v>7</v>
      </c>
      <c r="G48" s="82" t="s">
        <v>629</v>
      </c>
      <c r="H48" s="82" t="s">
        <v>264</v>
      </c>
      <c r="I48" s="14">
        <v>103</v>
      </c>
      <c r="J48" s="222">
        <v>250</v>
      </c>
      <c r="K48" s="222">
        <v>23.14</v>
      </c>
      <c r="L48" s="83">
        <v>0.53673611111111108</v>
      </c>
      <c r="M48" s="14" t="s">
        <v>223</v>
      </c>
      <c r="N48" s="14" t="s">
        <v>1658</v>
      </c>
      <c r="O48" s="83">
        <v>6.4513888888888885E-2</v>
      </c>
      <c r="P48" s="14" t="s">
        <v>477</v>
      </c>
      <c r="U48" s="79" t="s">
        <v>1678</v>
      </c>
      <c r="V48" s="79" t="s">
        <v>1633</v>
      </c>
    </row>
    <row r="49" spans="2:22">
      <c r="B49" s="336">
        <v>39</v>
      </c>
      <c r="C49" s="237">
        <v>10</v>
      </c>
      <c r="D49" s="82" t="s">
        <v>471</v>
      </c>
      <c r="E49" s="82" t="s">
        <v>504</v>
      </c>
      <c r="F49" s="82" t="s">
        <v>182</v>
      </c>
      <c r="G49" s="82" t="s">
        <v>631</v>
      </c>
      <c r="H49" s="82" t="s">
        <v>268</v>
      </c>
      <c r="I49" s="14">
        <v>56</v>
      </c>
      <c r="J49" s="222">
        <v>0</v>
      </c>
      <c r="K49" s="222">
        <v>0</v>
      </c>
      <c r="L49" s="83">
        <v>0.60197916666666662</v>
      </c>
      <c r="M49" s="14" t="s">
        <v>223</v>
      </c>
      <c r="N49" s="14" t="s">
        <v>1658</v>
      </c>
      <c r="O49" s="83">
        <v>4.3020833333333335E-2</v>
      </c>
      <c r="P49" s="14" t="s">
        <v>326</v>
      </c>
      <c r="Q49" s="14">
        <v>1</v>
      </c>
      <c r="R49" s="14">
        <v>6</v>
      </c>
      <c r="U49" s="79" t="s">
        <v>1679</v>
      </c>
      <c r="V49" s="79" t="s">
        <v>271</v>
      </c>
    </row>
    <row r="50" spans="2:22">
      <c r="B50" s="336">
        <v>40</v>
      </c>
      <c r="C50" s="237">
        <v>10</v>
      </c>
      <c r="D50" s="82" t="s">
        <v>468</v>
      </c>
      <c r="E50" s="82" t="s">
        <v>625</v>
      </c>
      <c r="F50" s="82" t="s">
        <v>182</v>
      </c>
      <c r="G50" s="82" t="s">
        <v>628</v>
      </c>
      <c r="H50" s="82" t="s">
        <v>266</v>
      </c>
      <c r="I50" s="14">
        <v>52</v>
      </c>
      <c r="J50" s="222">
        <v>0</v>
      </c>
      <c r="K50" s="222">
        <v>0</v>
      </c>
      <c r="L50" s="83">
        <v>0.64571759259259254</v>
      </c>
      <c r="M50" s="14" t="s">
        <v>223</v>
      </c>
      <c r="N50" s="14" t="s">
        <v>1658</v>
      </c>
      <c r="O50" s="83">
        <v>4.2291666666666665E-2</v>
      </c>
      <c r="P50" s="14" t="s">
        <v>1056</v>
      </c>
      <c r="U50" s="79" t="s">
        <v>1680</v>
      </c>
      <c r="V50" s="79" t="s">
        <v>1058</v>
      </c>
    </row>
    <row r="51" spans="2:22">
      <c r="B51" s="336">
        <v>41</v>
      </c>
      <c r="C51" s="237">
        <v>11</v>
      </c>
      <c r="D51" s="82" t="s">
        <v>469</v>
      </c>
      <c r="E51" s="82" t="s">
        <v>625</v>
      </c>
      <c r="F51" s="82" t="s">
        <v>7</v>
      </c>
      <c r="G51" s="82" t="s">
        <v>627</v>
      </c>
      <c r="H51" s="82" t="s">
        <v>268</v>
      </c>
      <c r="I51" s="14">
        <v>199</v>
      </c>
      <c r="J51" s="222">
        <v>122.65</v>
      </c>
      <c r="K51" s="222" t="s">
        <v>350</v>
      </c>
      <c r="L51" s="83">
        <v>0.68884259259259262</v>
      </c>
      <c r="M51" s="14" t="s">
        <v>223</v>
      </c>
      <c r="N51" s="14" t="s">
        <v>1658</v>
      </c>
      <c r="O51" s="83">
        <v>8.6747685185185178E-2</v>
      </c>
      <c r="P51" s="14" t="s">
        <v>693</v>
      </c>
      <c r="Q51" s="14">
        <v>1</v>
      </c>
      <c r="R51" s="14">
        <v>6</v>
      </c>
      <c r="U51" s="79" t="s">
        <v>1681</v>
      </c>
      <c r="V51" s="79" t="s">
        <v>1638</v>
      </c>
    </row>
    <row r="52" spans="2:22">
      <c r="B52" s="336">
        <v>42</v>
      </c>
      <c r="C52" s="237">
        <v>11</v>
      </c>
      <c r="D52" s="82" t="s">
        <v>472</v>
      </c>
      <c r="E52" s="82" t="s">
        <v>628</v>
      </c>
      <c r="F52" s="82" t="s">
        <v>182</v>
      </c>
      <c r="G52" s="82" t="s">
        <v>504</v>
      </c>
      <c r="H52" s="82" t="s">
        <v>268</v>
      </c>
      <c r="I52" s="14">
        <v>76</v>
      </c>
      <c r="J52" s="222">
        <v>0</v>
      </c>
      <c r="K52" s="222">
        <v>0</v>
      </c>
      <c r="L52" s="83">
        <v>0.77638888888888891</v>
      </c>
      <c r="M52" s="14" t="s">
        <v>223</v>
      </c>
      <c r="N52" s="14" t="s">
        <v>1658</v>
      </c>
      <c r="O52" s="83">
        <v>5.409722222222222E-2</v>
      </c>
      <c r="P52" s="14" t="s">
        <v>1307</v>
      </c>
      <c r="Q52" s="14">
        <v>1</v>
      </c>
      <c r="R52" s="14">
        <v>6</v>
      </c>
      <c r="U52" s="79" t="s">
        <v>1682</v>
      </c>
      <c r="V52" s="79" t="s">
        <v>228</v>
      </c>
    </row>
    <row r="53" spans="2:22">
      <c r="B53" s="336">
        <v>43</v>
      </c>
      <c r="C53" s="237">
        <v>11</v>
      </c>
      <c r="D53" s="82" t="s">
        <v>471</v>
      </c>
      <c r="E53" s="82" t="s">
        <v>631</v>
      </c>
      <c r="F53" s="82" t="s">
        <v>8</v>
      </c>
      <c r="G53" s="82" t="s">
        <v>626</v>
      </c>
      <c r="H53" s="82" t="s">
        <v>264</v>
      </c>
      <c r="I53" s="14">
        <v>72</v>
      </c>
      <c r="J53" s="222">
        <v>-15.84</v>
      </c>
      <c r="K53" s="222">
        <f>-O40</f>
        <v>-6.6608796296296291E-2</v>
      </c>
      <c r="L53" s="83">
        <v>0.83123842592592589</v>
      </c>
      <c r="M53" s="14" t="s">
        <v>223</v>
      </c>
      <c r="N53" s="14" t="s">
        <v>1658</v>
      </c>
      <c r="O53" s="83">
        <v>5.7129629629629634E-2</v>
      </c>
      <c r="P53" s="14" t="s">
        <v>772</v>
      </c>
      <c r="U53" s="79" t="s">
        <v>1683</v>
      </c>
      <c r="V53" s="79" t="s">
        <v>271</v>
      </c>
    </row>
    <row r="54" spans="2:22">
      <c r="B54" s="336">
        <v>44</v>
      </c>
      <c r="C54" s="237">
        <v>11</v>
      </c>
      <c r="D54" s="82" t="s">
        <v>468</v>
      </c>
      <c r="E54" s="82" t="s">
        <v>629</v>
      </c>
      <c r="F54" s="82" t="s">
        <v>182</v>
      </c>
      <c r="G54" s="82" t="s">
        <v>503</v>
      </c>
      <c r="H54" s="82" t="s">
        <v>268</v>
      </c>
      <c r="I54" s="14">
        <v>100</v>
      </c>
      <c r="J54" s="222">
        <v>0.81</v>
      </c>
      <c r="K54" s="222">
        <v>0</v>
      </c>
      <c r="L54" s="83">
        <v>0.88910879629629624</v>
      </c>
      <c r="M54" s="14" t="s">
        <v>223</v>
      </c>
      <c r="N54" s="14" t="s">
        <v>1658</v>
      </c>
      <c r="O54" s="83">
        <v>6.0914351851851851E-2</v>
      </c>
      <c r="P54" s="14" t="s">
        <v>329</v>
      </c>
      <c r="Q54" s="14">
        <v>1</v>
      </c>
      <c r="R54" s="14">
        <v>6</v>
      </c>
      <c r="U54" s="79" t="s">
        <v>1684</v>
      </c>
      <c r="V54" s="79" t="s">
        <v>330</v>
      </c>
    </row>
    <row r="55" spans="2:22">
      <c r="B55" s="336">
        <v>45</v>
      </c>
      <c r="C55" s="237">
        <v>12</v>
      </c>
      <c r="D55" s="82" t="s">
        <v>469</v>
      </c>
      <c r="E55" s="82" t="s">
        <v>627</v>
      </c>
      <c r="F55" s="82" t="s">
        <v>182</v>
      </c>
      <c r="G55" s="82" t="s">
        <v>629</v>
      </c>
      <c r="H55" s="82" t="s">
        <v>268</v>
      </c>
      <c r="I55" s="14">
        <v>65</v>
      </c>
      <c r="J55" s="222">
        <v>0</v>
      </c>
      <c r="K55" s="222">
        <v>-1.42</v>
      </c>
      <c r="L55" s="83">
        <v>0.95075231481481481</v>
      </c>
      <c r="M55" s="14" t="s">
        <v>223</v>
      </c>
      <c r="N55" s="14" t="s">
        <v>1658</v>
      </c>
      <c r="O55" s="83">
        <v>5.2650462962962961E-2</v>
      </c>
      <c r="P55" s="14" t="s">
        <v>24</v>
      </c>
      <c r="Q55" s="14">
        <v>1</v>
      </c>
      <c r="R55" s="14">
        <v>6</v>
      </c>
      <c r="U55" s="79" t="s">
        <v>1685</v>
      </c>
      <c r="V55" s="79" t="s">
        <v>290</v>
      </c>
    </row>
    <row r="56" spans="2:22">
      <c r="B56" s="336">
        <v>46</v>
      </c>
      <c r="C56" s="237">
        <v>12</v>
      </c>
      <c r="D56" s="82" t="s">
        <v>472</v>
      </c>
      <c r="E56" s="82" t="s">
        <v>503</v>
      </c>
      <c r="F56" s="82" t="s">
        <v>8</v>
      </c>
      <c r="G56" s="82" t="s">
        <v>631</v>
      </c>
      <c r="H56" s="82" t="s">
        <v>264</v>
      </c>
      <c r="I56" s="14">
        <v>140</v>
      </c>
      <c r="J56" s="222">
        <v>-988.56</v>
      </c>
      <c r="K56" s="222">
        <f>-O62</f>
        <v>-5.1504629629629629E-2</v>
      </c>
      <c r="L56" s="83">
        <v>4.1319444444444442E-3</v>
      </c>
      <c r="M56" s="14" t="s">
        <v>223</v>
      </c>
      <c r="N56" s="14" t="s">
        <v>1686</v>
      </c>
      <c r="O56" s="83">
        <v>7.2314814814814818E-2</v>
      </c>
      <c r="P56" s="14" t="s">
        <v>753</v>
      </c>
      <c r="Q56" s="14">
        <v>1</v>
      </c>
      <c r="R56" s="14">
        <v>7</v>
      </c>
      <c r="S56" s="14">
        <v>1</v>
      </c>
      <c r="T56" s="14" t="s">
        <v>8</v>
      </c>
      <c r="U56" s="79" t="s">
        <v>1687</v>
      </c>
      <c r="V56" s="79" t="s">
        <v>1645</v>
      </c>
    </row>
    <row r="57" spans="2:22">
      <c r="B57" s="336">
        <v>47</v>
      </c>
      <c r="C57" s="237">
        <v>12</v>
      </c>
      <c r="D57" s="82" t="s">
        <v>471</v>
      </c>
      <c r="E57" s="82" t="s">
        <v>626</v>
      </c>
      <c r="F57" s="82" t="s">
        <v>7</v>
      </c>
      <c r="G57" s="82" t="s">
        <v>628</v>
      </c>
      <c r="H57" s="82" t="s">
        <v>264</v>
      </c>
      <c r="I57" s="14">
        <v>126</v>
      </c>
      <c r="J57" s="222" t="s">
        <v>1688</v>
      </c>
      <c r="K57" s="222">
        <v>25.95</v>
      </c>
      <c r="L57" s="83">
        <v>7.7152777777777778E-2</v>
      </c>
      <c r="M57" s="14" t="s">
        <v>223</v>
      </c>
      <c r="N57" s="14" t="s">
        <v>1686</v>
      </c>
      <c r="O57" s="83">
        <v>6.9502314814814822E-2</v>
      </c>
      <c r="P57" s="14" t="s">
        <v>310</v>
      </c>
      <c r="Q57" s="14">
        <v>1</v>
      </c>
      <c r="R57" s="14">
        <v>12</v>
      </c>
      <c r="S57" s="14">
        <v>1</v>
      </c>
      <c r="U57" s="79" t="s">
        <v>1689</v>
      </c>
      <c r="V57" s="79" t="s">
        <v>311</v>
      </c>
    </row>
    <row r="58" spans="2:22">
      <c r="B58" s="336">
        <v>48</v>
      </c>
      <c r="C58" s="237">
        <v>12</v>
      </c>
      <c r="D58" s="82" t="s">
        <v>468</v>
      </c>
      <c r="E58" s="82" t="s">
        <v>504</v>
      </c>
      <c r="F58" s="82" t="s">
        <v>8</v>
      </c>
      <c r="G58" s="82" t="s">
        <v>625</v>
      </c>
      <c r="H58" s="82" t="s">
        <v>264</v>
      </c>
      <c r="I58" s="14">
        <v>61</v>
      </c>
      <c r="J58" s="224" t="s">
        <v>2205</v>
      </c>
      <c r="K58" s="222">
        <v>-13.47</v>
      </c>
      <c r="L58" s="83">
        <v>0.14739583333333334</v>
      </c>
      <c r="M58" s="14" t="s">
        <v>223</v>
      </c>
      <c r="N58" s="14" t="s">
        <v>1686</v>
      </c>
      <c r="O58" s="83">
        <v>4.9027777777777781E-2</v>
      </c>
      <c r="P58" s="14" t="s">
        <v>886</v>
      </c>
      <c r="U58" s="79" t="s">
        <v>1690</v>
      </c>
      <c r="V58" s="79" t="s">
        <v>1691</v>
      </c>
    </row>
    <row r="59" spans="2:22">
      <c r="B59" s="336">
        <v>49</v>
      </c>
      <c r="C59" s="237">
        <v>13</v>
      </c>
      <c r="D59" s="82" t="s">
        <v>469</v>
      </c>
      <c r="E59" s="82" t="s">
        <v>504</v>
      </c>
      <c r="F59" s="82" t="s">
        <v>7</v>
      </c>
      <c r="G59" s="82" t="s">
        <v>627</v>
      </c>
      <c r="H59" s="82" t="s">
        <v>264</v>
      </c>
      <c r="I59" s="14">
        <v>100</v>
      </c>
      <c r="J59" s="222">
        <v>36</v>
      </c>
      <c r="K59" s="222" t="s">
        <v>1692</v>
      </c>
      <c r="L59" s="83">
        <v>0.19721064814814815</v>
      </c>
      <c r="M59" s="14" t="s">
        <v>223</v>
      </c>
      <c r="N59" s="14" t="s">
        <v>1686</v>
      </c>
      <c r="O59" s="83">
        <v>6.3368055555555566E-2</v>
      </c>
      <c r="P59" s="14" t="s">
        <v>453</v>
      </c>
      <c r="U59" s="79" t="s">
        <v>1693</v>
      </c>
      <c r="V59" s="79" t="s">
        <v>311</v>
      </c>
    </row>
    <row r="60" spans="2:22">
      <c r="B60" s="336">
        <v>50</v>
      </c>
      <c r="C60" s="237">
        <v>13</v>
      </c>
      <c r="D60" s="82" t="s">
        <v>472</v>
      </c>
      <c r="E60" s="82" t="s">
        <v>625</v>
      </c>
      <c r="F60" s="82" t="s">
        <v>7</v>
      </c>
      <c r="G60" s="82" t="s">
        <v>626</v>
      </c>
      <c r="H60" s="82" t="s">
        <v>264</v>
      </c>
      <c r="I60" s="14">
        <v>70</v>
      </c>
      <c r="J60" s="222" t="s">
        <v>1688</v>
      </c>
      <c r="K60" s="222">
        <v>250</v>
      </c>
      <c r="L60" s="83">
        <v>0.26131944444444444</v>
      </c>
      <c r="M60" s="14" t="s">
        <v>223</v>
      </c>
      <c r="N60" s="14" t="s">
        <v>1686</v>
      </c>
      <c r="O60" s="83">
        <v>5.3993055555555558E-2</v>
      </c>
      <c r="P60" s="14" t="s">
        <v>753</v>
      </c>
      <c r="U60" s="79" t="s">
        <v>1694</v>
      </c>
      <c r="V60" s="79" t="s">
        <v>1652</v>
      </c>
    </row>
    <row r="61" spans="2:22">
      <c r="B61" s="336">
        <v>51</v>
      </c>
      <c r="C61" s="237">
        <v>13</v>
      </c>
      <c r="D61" s="82" t="s">
        <v>471</v>
      </c>
      <c r="E61" s="82" t="s">
        <v>628</v>
      </c>
      <c r="F61" s="82" t="s">
        <v>182</v>
      </c>
      <c r="G61" s="82" t="s">
        <v>503</v>
      </c>
      <c r="H61" s="82" t="s">
        <v>266</v>
      </c>
      <c r="I61" s="14">
        <v>64</v>
      </c>
      <c r="J61" s="222">
        <v>0</v>
      </c>
      <c r="K61" s="222">
        <v>0</v>
      </c>
      <c r="L61" s="83">
        <v>0.31615740740740739</v>
      </c>
      <c r="M61" s="14" t="s">
        <v>223</v>
      </c>
      <c r="N61" s="14" t="s">
        <v>1686</v>
      </c>
      <c r="O61" s="83">
        <v>4.9641203703703701E-2</v>
      </c>
      <c r="P61" s="14" t="s">
        <v>886</v>
      </c>
      <c r="Q61" s="14">
        <v>1</v>
      </c>
      <c r="R61" s="14">
        <v>8</v>
      </c>
      <c r="S61" s="14">
        <v>1</v>
      </c>
      <c r="U61" s="79" t="s">
        <v>1695</v>
      </c>
      <c r="V61" s="79" t="s">
        <v>1696</v>
      </c>
    </row>
    <row r="62" spans="2:22">
      <c r="B62" s="336">
        <v>52</v>
      </c>
      <c r="C62" s="237">
        <v>13</v>
      </c>
      <c r="D62" s="82" t="s">
        <v>468</v>
      </c>
      <c r="E62" s="82" t="s">
        <v>631</v>
      </c>
      <c r="F62" s="82" t="s">
        <v>8</v>
      </c>
      <c r="G62" s="82" t="s">
        <v>629</v>
      </c>
      <c r="H62" s="82" t="s">
        <v>267</v>
      </c>
      <c r="I62" s="14">
        <v>63</v>
      </c>
      <c r="J62" s="222">
        <v>0.36</v>
      </c>
      <c r="K62" s="222">
        <v>0</v>
      </c>
      <c r="L62" s="83">
        <v>0.36652777777777779</v>
      </c>
      <c r="M62" s="14" t="s">
        <v>223</v>
      </c>
      <c r="N62" s="14" t="s">
        <v>1686</v>
      </c>
      <c r="O62" s="83">
        <v>5.1504629629629629E-2</v>
      </c>
      <c r="P62" s="14" t="s">
        <v>701</v>
      </c>
      <c r="U62" s="79" t="s">
        <v>1697</v>
      </c>
      <c r="V62" s="79" t="s">
        <v>703</v>
      </c>
    </row>
    <row r="63" spans="2:22">
      <c r="B63" s="336">
        <v>53</v>
      </c>
      <c r="C63" s="237">
        <v>14</v>
      </c>
      <c r="D63" s="82" t="s">
        <v>469</v>
      </c>
      <c r="E63" s="82" t="s">
        <v>627</v>
      </c>
      <c r="F63" s="82" t="s">
        <v>182</v>
      </c>
      <c r="G63" s="82" t="s">
        <v>631</v>
      </c>
      <c r="H63" s="82" t="s">
        <v>266</v>
      </c>
      <c r="I63" s="14">
        <v>52</v>
      </c>
      <c r="J63" s="222">
        <v>0</v>
      </c>
      <c r="K63" s="222">
        <v>0</v>
      </c>
      <c r="L63" s="83">
        <v>0.41875000000000001</v>
      </c>
      <c r="M63" s="14" t="s">
        <v>223</v>
      </c>
      <c r="N63" s="14" t="s">
        <v>1686</v>
      </c>
      <c r="O63" s="83">
        <v>4.3657407407407402E-2</v>
      </c>
      <c r="P63" s="14" t="s">
        <v>14</v>
      </c>
      <c r="Q63" s="14">
        <v>1</v>
      </c>
      <c r="R63" s="14">
        <v>12</v>
      </c>
      <c r="S63" s="14">
        <v>1</v>
      </c>
      <c r="U63" s="79" t="s">
        <v>1698</v>
      </c>
      <c r="V63" s="79" t="s">
        <v>490</v>
      </c>
    </row>
    <row r="64" spans="2:22">
      <c r="B64" s="336">
        <v>54</v>
      </c>
      <c r="C64" s="237">
        <v>14</v>
      </c>
      <c r="D64" s="82" t="s">
        <v>472</v>
      </c>
      <c r="E64" s="82" t="s">
        <v>629</v>
      </c>
      <c r="F64" s="82" t="s">
        <v>7</v>
      </c>
      <c r="G64" s="82" t="s">
        <v>628</v>
      </c>
      <c r="H64" s="82" t="s">
        <v>1699</v>
      </c>
      <c r="I64" s="14">
        <v>38</v>
      </c>
      <c r="J64" s="222">
        <v>0</v>
      </c>
      <c r="K64" s="222">
        <v>0</v>
      </c>
      <c r="L64" s="83">
        <v>0.46313657407407405</v>
      </c>
      <c r="M64" s="14" t="s">
        <v>223</v>
      </c>
      <c r="N64" s="14" t="s">
        <v>1686</v>
      </c>
      <c r="O64" s="83">
        <v>4.5578703703703705E-2</v>
      </c>
      <c r="P64" s="14" t="s">
        <v>15</v>
      </c>
      <c r="U64" s="79" t="s">
        <v>1700</v>
      </c>
      <c r="V64" s="79" t="s">
        <v>464</v>
      </c>
    </row>
    <row r="65" spans="2:22">
      <c r="B65" s="336">
        <v>55</v>
      </c>
      <c r="C65" s="237">
        <v>14</v>
      </c>
      <c r="D65" s="82" t="s">
        <v>471</v>
      </c>
      <c r="E65" s="82" t="s">
        <v>503</v>
      </c>
      <c r="F65" s="82" t="s">
        <v>8</v>
      </c>
      <c r="G65" s="82" t="s">
        <v>625</v>
      </c>
      <c r="H65" s="82" t="s">
        <v>264</v>
      </c>
      <c r="I65" s="14">
        <v>47</v>
      </c>
      <c r="J65" s="222">
        <v>-20.64</v>
      </c>
      <c r="K65" s="222">
        <v>-11.88</v>
      </c>
      <c r="L65" s="83">
        <v>0.50943287037037044</v>
      </c>
      <c r="M65" s="14" t="s">
        <v>223</v>
      </c>
      <c r="N65" s="14" t="s">
        <v>1686</v>
      </c>
      <c r="O65" s="83">
        <v>4.3078703703703702E-2</v>
      </c>
      <c r="P65" s="14" t="s">
        <v>1701</v>
      </c>
      <c r="U65" s="79" t="s">
        <v>1702</v>
      </c>
      <c r="V65" s="79" t="s">
        <v>1703</v>
      </c>
    </row>
    <row r="66" spans="2:22">
      <c r="B66" s="336">
        <v>56</v>
      </c>
      <c r="C66" s="237">
        <v>14</v>
      </c>
      <c r="D66" s="82" t="s">
        <v>468</v>
      </c>
      <c r="E66" s="82" t="s">
        <v>626</v>
      </c>
      <c r="F66" s="82" t="s">
        <v>7</v>
      </c>
      <c r="G66" s="82" t="s">
        <v>504</v>
      </c>
      <c r="H66" s="82" t="s">
        <v>264</v>
      </c>
      <c r="I66" s="14">
        <v>123</v>
      </c>
      <c r="J66" s="222" t="s">
        <v>1013</v>
      </c>
      <c r="K66" s="222" t="s">
        <v>1014</v>
      </c>
      <c r="L66" s="83">
        <v>0.55333333333333334</v>
      </c>
      <c r="M66" s="14" t="s">
        <v>223</v>
      </c>
      <c r="N66" s="14" t="s">
        <v>1686</v>
      </c>
      <c r="O66" s="83">
        <v>6.8553240740740748E-2</v>
      </c>
      <c r="P66" s="14" t="s">
        <v>21</v>
      </c>
      <c r="U66" s="79" t="s">
        <v>1704</v>
      </c>
      <c r="V66" s="79" t="s">
        <v>292</v>
      </c>
    </row>
    <row r="67" spans="2:22">
      <c r="B67" s="336">
        <v>57</v>
      </c>
      <c r="C67" s="237">
        <v>15</v>
      </c>
      <c r="D67" s="82" t="s">
        <v>469</v>
      </c>
      <c r="E67" s="82" t="s">
        <v>626</v>
      </c>
      <c r="F67" s="82" t="s">
        <v>182</v>
      </c>
      <c r="G67" s="82" t="s">
        <v>627</v>
      </c>
      <c r="H67" s="82" t="s">
        <v>262</v>
      </c>
      <c r="I67" s="14">
        <v>86</v>
      </c>
      <c r="J67" s="222">
        <v>0</v>
      </c>
      <c r="K67" s="222">
        <v>0.14000000000000001</v>
      </c>
      <c r="L67" s="83">
        <v>0.62261574074074078</v>
      </c>
      <c r="M67" s="14" t="s">
        <v>223</v>
      </c>
      <c r="N67" s="14" t="s">
        <v>1686</v>
      </c>
      <c r="O67" s="83">
        <v>6.0219907407407403E-2</v>
      </c>
      <c r="P67" s="14" t="s">
        <v>179</v>
      </c>
      <c r="U67" s="79" t="s">
        <v>1705</v>
      </c>
      <c r="V67" s="79" t="s">
        <v>271</v>
      </c>
    </row>
    <row r="68" spans="2:22">
      <c r="B68" s="336">
        <v>58</v>
      </c>
      <c r="C68" s="237">
        <v>15</v>
      </c>
      <c r="D68" s="82" t="s">
        <v>472</v>
      </c>
      <c r="E68" s="82" t="s">
        <v>503</v>
      </c>
      <c r="F68" s="82" t="s">
        <v>182</v>
      </c>
      <c r="G68" s="82" t="s">
        <v>504</v>
      </c>
      <c r="H68" s="82" t="s">
        <v>262</v>
      </c>
      <c r="I68" s="14">
        <v>56</v>
      </c>
      <c r="J68" s="222">
        <v>0</v>
      </c>
      <c r="K68" s="222">
        <v>-0.47</v>
      </c>
      <c r="L68" s="83">
        <v>0.68356481481481479</v>
      </c>
      <c r="M68" s="14" t="s">
        <v>223</v>
      </c>
      <c r="N68" s="14" t="s">
        <v>1686</v>
      </c>
      <c r="O68" s="83">
        <v>4.6851851851851846E-2</v>
      </c>
      <c r="P68" s="14" t="s">
        <v>475</v>
      </c>
      <c r="U68" s="79" t="s">
        <v>1706</v>
      </c>
      <c r="V68" s="79" t="s">
        <v>476</v>
      </c>
    </row>
    <row r="69" spans="2:22">
      <c r="B69" s="336">
        <v>59</v>
      </c>
      <c r="C69" s="237">
        <v>15</v>
      </c>
      <c r="D69" s="82" t="s">
        <v>471</v>
      </c>
      <c r="E69" s="82" t="s">
        <v>629</v>
      </c>
      <c r="F69" s="82" t="s">
        <v>182</v>
      </c>
      <c r="G69" s="82" t="s">
        <v>625</v>
      </c>
      <c r="H69" s="82" t="s">
        <v>262</v>
      </c>
      <c r="I69" s="14">
        <v>23</v>
      </c>
      <c r="J69" s="222">
        <v>0</v>
      </c>
      <c r="K69" s="222">
        <v>0</v>
      </c>
      <c r="L69" s="83">
        <v>0.73113425925925923</v>
      </c>
      <c r="M69" s="14" t="s">
        <v>223</v>
      </c>
      <c r="N69" s="14" t="s">
        <v>1686</v>
      </c>
      <c r="O69" s="83">
        <v>2.2314814814814815E-2</v>
      </c>
      <c r="P69" s="14" t="s">
        <v>22</v>
      </c>
      <c r="U69" s="79" t="s">
        <v>1707</v>
      </c>
      <c r="V69" s="79" t="s">
        <v>1708</v>
      </c>
    </row>
    <row r="70" spans="2:22">
      <c r="B70" s="336">
        <v>60</v>
      </c>
      <c r="C70" s="237">
        <v>15</v>
      </c>
      <c r="D70" s="82" t="s">
        <v>468</v>
      </c>
      <c r="E70" s="82" t="s">
        <v>631</v>
      </c>
      <c r="F70" s="82" t="s">
        <v>182</v>
      </c>
      <c r="G70" s="82" t="s">
        <v>628</v>
      </c>
      <c r="H70" s="82" t="s">
        <v>266</v>
      </c>
      <c r="I70" s="14">
        <v>76</v>
      </c>
      <c r="J70" s="222">
        <v>0</v>
      </c>
      <c r="K70" s="222">
        <v>0</v>
      </c>
      <c r="L70" s="83">
        <v>0.75423611111111111</v>
      </c>
      <c r="M70" s="14" t="s">
        <v>223</v>
      </c>
      <c r="N70" s="14" t="s">
        <v>1686</v>
      </c>
      <c r="O70" s="83">
        <v>5.3449074074074072E-2</v>
      </c>
      <c r="P70" s="14" t="s">
        <v>22</v>
      </c>
      <c r="Q70" s="14">
        <v>1</v>
      </c>
      <c r="R70" s="14">
        <v>11</v>
      </c>
      <c r="S70" s="14">
        <v>1</v>
      </c>
      <c r="U70" s="79" t="s">
        <v>1709</v>
      </c>
      <c r="V70" s="79" t="s">
        <v>289</v>
      </c>
    </row>
    <row r="71" spans="2:22">
      <c r="B71" s="336">
        <v>61</v>
      </c>
      <c r="C71" s="237">
        <v>16</v>
      </c>
      <c r="D71" s="82" t="s">
        <v>469</v>
      </c>
      <c r="E71" s="82" t="s">
        <v>627</v>
      </c>
      <c r="F71" s="82" t="s">
        <v>182</v>
      </c>
      <c r="G71" s="82" t="s">
        <v>628</v>
      </c>
      <c r="H71" s="82" t="s">
        <v>266</v>
      </c>
      <c r="I71" s="14">
        <v>79</v>
      </c>
      <c r="J71" s="222">
        <v>0</v>
      </c>
      <c r="K71" s="222">
        <v>0</v>
      </c>
      <c r="L71" s="83">
        <v>0.80842592592592588</v>
      </c>
      <c r="M71" s="14" t="s">
        <v>223</v>
      </c>
      <c r="N71" s="14" t="s">
        <v>1686</v>
      </c>
      <c r="O71" s="83">
        <v>5.7002314814814818E-2</v>
      </c>
      <c r="P71" s="14" t="s">
        <v>1371</v>
      </c>
      <c r="U71" s="79" t="s">
        <v>1710</v>
      </c>
      <c r="V71" s="79" t="s">
        <v>1711</v>
      </c>
    </row>
    <row r="72" spans="2:22">
      <c r="B72" s="336">
        <v>62</v>
      </c>
      <c r="C72" s="237">
        <v>16</v>
      </c>
      <c r="D72" s="82" t="s">
        <v>472</v>
      </c>
      <c r="E72" s="82" t="s">
        <v>625</v>
      </c>
      <c r="F72" s="82" t="s">
        <v>7</v>
      </c>
      <c r="G72" s="82" t="s">
        <v>631</v>
      </c>
      <c r="H72" s="82" t="s">
        <v>264</v>
      </c>
      <c r="I72" s="14">
        <v>57</v>
      </c>
      <c r="J72" s="222">
        <v>30.83</v>
      </c>
      <c r="K72" s="222" t="s">
        <v>1520</v>
      </c>
      <c r="L72" s="83">
        <v>0.86616898148148147</v>
      </c>
      <c r="M72" s="14" t="s">
        <v>223</v>
      </c>
      <c r="N72" s="14" t="s">
        <v>1686</v>
      </c>
      <c r="O72" s="83">
        <v>4.9178240740740738E-2</v>
      </c>
      <c r="P72" s="14" t="s">
        <v>460</v>
      </c>
      <c r="U72" s="79" t="s">
        <v>1712</v>
      </c>
      <c r="V72" s="79" t="s">
        <v>272</v>
      </c>
    </row>
    <row r="73" spans="2:22">
      <c r="B73" s="336">
        <v>63</v>
      </c>
      <c r="C73" s="237">
        <v>16</v>
      </c>
      <c r="D73" s="82" t="s">
        <v>471</v>
      </c>
      <c r="E73" s="82" t="s">
        <v>504</v>
      </c>
      <c r="F73" s="82" t="s">
        <v>7</v>
      </c>
      <c r="G73" s="82" t="s">
        <v>629</v>
      </c>
      <c r="H73" s="82" t="s">
        <v>268</v>
      </c>
      <c r="I73" s="14">
        <v>69</v>
      </c>
      <c r="J73" s="222">
        <v>988.71</v>
      </c>
      <c r="K73" s="222">
        <v>2.25</v>
      </c>
      <c r="L73" s="83">
        <v>0.91614583333333333</v>
      </c>
      <c r="M73" s="14" t="s">
        <v>223</v>
      </c>
      <c r="N73" s="14" t="s">
        <v>1686</v>
      </c>
      <c r="O73" s="83">
        <v>5.4270833333333331E-2</v>
      </c>
      <c r="P73" s="14" t="s">
        <v>460</v>
      </c>
      <c r="Q73" s="14">
        <v>1</v>
      </c>
      <c r="R73" s="14">
        <v>6</v>
      </c>
      <c r="U73" s="79" t="s">
        <v>1713</v>
      </c>
      <c r="V73" s="79" t="s">
        <v>272</v>
      </c>
    </row>
    <row r="74" spans="2:22">
      <c r="B74" s="336">
        <v>64</v>
      </c>
      <c r="C74" s="237">
        <v>16</v>
      </c>
      <c r="D74" s="82" t="s">
        <v>468</v>
      </c>
      <c r="E74" s="82" t="s">
        <v>626</v>
      </c>
      <c r="F74" s="82" t="s">
        <v>182</v>
      </c>
      <c r="G74" s="82" t="s">
        <v>503</v>
      </c>
      <c r="H74" s="82" t="s">
        <v>266</v>
      </c>
      <c r="I74" s="14">
        <v>71</v>
      </c>
      <c r="J74" s="222">
        <v>0</v>
      </c>
      <c r="K74" s="222">
        <v>0</v>
      </c>
      <c r="L74" s="83">
        <v>0.97113425925925922</v>
      </c>
      <c r="M74" s="14" t="s">
        <v>223</v>
      </c>
      <c r="N74" s="14" t="s">
        <v>1686</v>
      </c>
      <c r="O74" s="83">
        <v>5.3981481481481484E-2</v>
      </c>
      <c r="P74" s="14" t="s">
        <v>753</v>
      </c>
      <c r="Q74" s="14">
        <v>1</v>
      </c>
      <c r="R74" s="14">
        <v>10</v>
      </c>
      <c r="S74" s="14">
        <v>1</v>
      </c>
      <c r="U74" s="79" t="s">
        <v>1714</v>
      </c>
      <c r="V74" s="79" t="s">
        <v>1652</v>
      </c>
    </row>
    <row r="75" spans="2:22">
      <c r="B75" s="336">
        <v>65</v>
      </c>
      <c r="C75" s="237">
        <v>17</v>
      </c>
      <c r="D75" s="82" t="s">
        <v>469</v>
      </c>
      <c r="E75" s="82" t="s">
        <v>503</v>
      </c>
      <c r="F75" s="82" t="s">
        <v>8</v>
      </c>
      <c r="G75" s="82" t="s">
        <v>627</v>
      </c>
      <c r="H75" s="82" t="s">
        <v>264</v>
      </c>
      <c r="I75" s="14">
        <v>77</v>
      </c>
      <c r="J75" s="222">
        <v>-988.42</v>
      </c>
      <c r="K75" s="222">
        <f>-O50</f>
        <v>-4.2291666666666665E-2</v>
      </c>
      <c r="L75" s="83">
        <v>2.584490740740741E-2</v>
      </c>
      <c r="M75" s="14" t="s">
        <v>223</v>
      </c>
      <c r="N75" s="14" t="s">
        <v>1715</v>
      </c>
      <c r="O75" s="83">
        <v>5.8530092592592592E-2</v>
      </c>
      <c r="P75" s="14" t="s">
        <v>1157</v>
      </c>
      <c r="Q75" s="14">
        <v>1</v>
      </c>
      <c r="R75" s="14">
        <v>10</v>
      </c>
      <c r="S75" s="14">
        <v>1</v>
      </c>
      <c r="U75" s="79" t="s">
        <v>1716</v>
      </c>
      <c r="V75" s="79" t="s">
        <v>1159</v>
      </c>
    </row>
    <row r="76" spans="2:22">
      <c r="B76" s="336">
        <v>66</v>
      </c>
      <c r="C76" s="237">
        <v>17</v>
      </c>
      <c r="D76" s="82" t="s">
        <v>472</v>
      </c>
      <c r="E76" s="82" t="s">
        <v>629</v>
      </c>
      <c r="F76" s="82" t="s">
        <v>182</v>
      </c>
      <c r="G76" s="82" t="s">
        <v>626</v>
      </c>
      <c r="H76" s="82" t="s">
        <v>268</v>
      </c>
      <c r="I76" s="14">
        <v>68</v>
      </c>
      <c r="J76" s="222">
        <v>1.1200000000000001</v>
      </c>
      <c r="K76" s="222">
        <v>0</v>
      </c>
      <c r="L76" s="83">
        <v>8.5092592592592595E-2</v>
      </c>
      <c r="M76" s="14" t="s">
        <v>223</v>
      </c>
      <c r="N76" s="14" t="s">
        <v>1715</v>
      </c>
      <c r="O76" s="83">
        <v>5.5173611111111111E-2</v>
      </c>
      <c r="P76" s="14" t="s">
        <v>179</v>
      </c>
      <c r="Q76" s="14">
        <v>1</v>
      </c>
      <c r="R76" s="14">
        <v>6</v>
      </c>
      <c r="U76" s="79" t="s">
        <v>1717</v>
      </c>
      <c r="V76" s="79" t="s">
        <v>271</v>
      </c>
    </row>
    <row r="77" spans="2:22">
      <c r="B77" s="336">
        <v>67</v>
      </c>
      <c r="C77" s="237">
        <v>17</v>
      </c>
      <c r="D77" s="82" t="s">
        <v>471</v>
      </c>
      <c r="E77" s="82" t="s">
        <v>631</v>
      </c>
      <c r="F77" s="82" t="s">
        <v>8</v>
      </c>
      <c r="G77" s="82" t="s">
        <v>504</v>
      </c>
      <c r="H77" s="82" t="s">
        <v>264</v>
      </c>
      <c r="I77" s="14">
        <v>64</v>
      </c>
      <c r="J77" s="222">
        <v>-107.55</v>
      </c>
      <c r="K77" s="222">
        <v>-988.81</v>
      </c>
      <c r="L77" s="83">
        <v>0.14098379629629629</v>
      </c>
      <c r="M77" s="14" t="s">
        <v>223</v>
      </c>
      <c r="N77" s="14" t="s">
        <v>1715</v>
      </c>
      <c r="O77" s="83">
        <v>5.3611111111111109E-2</v>
      </c>
      <c r="P77" s="14" t="s">
        <v>1718</v>
      </c>
      <c r="U77" s="79" t="s">
        <v>1719</v>
      </c>
      <c r="V77" s="79" t="s">
        <v>1720</v>
      </c>
    </row>
    <row r="78" spans="2:22">
      <c r="B78" s="336">
        <v>68</v>
      </c>
      <c r="C78" s="237">
        <v>17</v>
      </c>
      <c r="D78" s="82" t="s">
        <v>468</v>
      </c>
      <c r="E78" s="82" t="s">
        <v>628</v>
      </c>
      <c r="F78" s="82" t="s">
        <v>8</v>
      </c>
      <c r="G78" s="82" t="s">
        <v>625</v>
      </c>
      <c r="H78" s="82" t="s">
        <v>268</v>
      </c>
      <c r="I78" s="14">
        <v>78</v>
      </c>
      <c r="J78" s="222">
        <v>-246</v>
      </c>
      <c r="K78" s="222">
        <v>-128</v>
      </c>
      <c r="L78" s="83">
        <v>0.1953125</v>
      </c>
      <c r="M78" s="14" t="s">
        <v>223</v>
      </c>
      <c r="N78" s="14" t="s">
        <v>1715</v>
      </c>
      <c r="O78" s="83">
        <v>5.7615740740740738E-2</v>
      </c>
      <c r="P78" s="14" t="s">
        <v>14</v>
      </c>
      <c r="Q78" s="14">
        <v>1</v>
      </c>
      <c r="R78" s="14">
        <v>6</v>
      </c>
      <c r="U78" s="79" t="s">
        <v>1721</v>
      </c>
      <c r="V78" s="79" t="s">
        <v>263</v>
      </c>
    </row>
    <row r="79" spans="2:22">
      <c r="B79" s="336">
        <v>69</v>
      </c>
      <c r="C79" s="237">
        <v>18</v>
      </c>
      <c r="D79" s="82" t="s">
        <v>469</v>
      </c>
      <c r="E79" s="82" t="s">
        <v>627</v>
      </c>
      <c r="F79" s="82" t="s">
        <v>182</v>
      </c>
      <c r="G79" s="82" t="s">
        <v>625</v>
      </c>
      <c r="H79" s="82" t="s">
        <v>262</v>
      </c>
      <c r="I79" s="14">
        <v>52</v>
      </c>
      <c r="J79" s="222">
        <v>0</v>
      </c>
      <c r="K79" s="222">
        <v>0</v>
      </c>
      <c r="L79" s="83">
        <v>0.25377314814814816</v>
      </c>
      <c r="M79" s="14" t="s">
        <v>223</v>
      </c>
      <c r="N79" s="14" t="s">
        <v>1715</v>
      </c>
      <c r="O79" s="83">
        <v>4.3819444444444446E-2</v>
      </c>
      <c r="P79" s="14" t="s">
        <v>1157</v>
      </c>
      <c r="U79" s="79" t="s">
        <v>1722</v>
      </c>
      <c r="V79" s="79" t="s">
        <v>1159</v>
      </c>
    </row>
    <row r="80" spans="2:22">
      <c r="B80" s="336">
        <v>70</v>
      </c>
      <c r="C80" s="237">
        <v>18</v>
      </c>
      <c r="D80" s="82" t="s">
        <v>472</v>
      </c>
      <c r="E80" s="82" t="s">
        <v>504</v>
      </c>
      <c r="F80" s="82" t="s">
        <v>182</v>
      </c>
      <c r="G80" s="82" t="s">
        <v>628</v>
      </c>
      <c r="H80" s="82" t="s">
        <v>262</v>
      </c>
      <c r="I80" s="14">
        <v>19</v>
      </c>
      <c r="J80" s="222">
        <v>0.47</v>
      </c>
      <c r="K80" s="222">
        <v>0</v>
      </c>
      <c r="L80" s="83">
        <v>0.2983912037037037</v>
      </c>
      <c r="M80" s="14" t="s">
        <v>223</v>
      </c>
      <c r="N80" s="14" t="s">
        <v>1715</v>
      </c>
      <c r="O80" s="83">
        <v>2.0046296296296295E-2</v>
      </c>
      <c r="P80" s="14" t="s">
        <v>786</v>
      </c>
      <c r="U80" s="79" t="s">
        <v>1723</v>
      </c>
      <c r="V80" s="79" t="s">
        <v>272</v>
      </c>
    </row>
    <row r="81" spans="2:22">
      <c r="B81" s="336">
        <v>71</v>
      </c>
      <c r="C81" s="237">
        <v>18</v>
      </c>
      <c r="D81" s="82" t="s">
        <v>471</v>
      </c>
      <c r="E81" s="82" t="s">
        <v>626</v>
      </c>
      <c r="F81" s="82" t="s">
        <v>7</v>
      </c>
      <c r="G81" s="82" t="s">
        <v>631</v>
      </c>
      <c r="H81" s="82" t="s">
        <v>268</v>
      </c>
      <c r="I81" s="14">
        <v>58</v>
      </c>
      <c r="J81" s="222">
        <v>250</v>
      </c>
      <c r="K81" s="222">
        <v>11.41</v>
      </c>
      <c r="L81" s="83">
        <v>0.31916666666666665</v>
      </c>
      <c r="M81" s="14" t="s">
        <v>223</v>
      </c>
      <c r="N81" s="14" t="s">
        <v>1715</v>
      </c>
      <c r="O81" s="83">
        <v>5.1620370370370372E-2</v>
      </c>
      <c r="P81" s="14" t="s">
        <v>489</v>
      </c>
      <c r="Q81" s="14">
        <v>1</v>
      </c>
      <c r="R81" s="14">
        <v>6</v>
      </c>
      <c r="U81" s="79" t="s">
        <v>1724</v>
      </c>
      <c r="V81" s="79" t="s">
        <v>1725</v>
      </c>
    </row>
    <row r="82" spans="2:22">
      <c r="B82" s="336">
        <v>72</v>
      </c>
      <c r="C82" s="237">
        <v>18</v>
      </c>
      <c r="D82" s="82" t="s">
        <v>468</v>
      </c>
      <c r="E82" s="82" t="s">
        <v>503</v>
      </c>
      <c r="F82" s="82" t="s">
        <v>8</v>
      </c>
      <c r="G82" s="82" t="s">
        <v>629</v>
      </c>
      <c r="H82" s="82" t="s">
        <v>264</v>
      </c>
      <c r="I82" s="14">
        <v>60</v>
      </c>
      <c r="J82" s="222">
        <v>-988.5</v>
      </c>
      <c r="K82" s="224" t="s">
        <v>2193</v>
      </c>
      <c r="L82" s="83">
        <v>0.3715162037037037</v>
      </c>
      <c r="M82" s="14" t="s">
        <v>223</v>
      </c>
      <c r="N82" s="14" t="s">
        <v>1715</v>
      </c>
      <c r="O82" s="83">
        <v>5.3854166666666668E-2</v>
      </c>
      <c r="P82" s="14" t="s">
        <v>963</v>
      </c>
      <c r="U82" s="79" t="s">
        <v>1726</v>
      </c>
      <c r="V82" s="79" t="s">
        <v>965</v>
      </c>
    </row>
    <row r="83" spans="2:22">
      <c r="B83" s="336">
        <v>73</v>
      </c>
      <c r="C83" s="237">
        <v>19</v>
      </c>
      <c r="D83" s="82" t="s">
        <v>469</v>
      </c>
      <c r="E83" s="82" t="s">
        <v>629</v>
      </c>
      <c r="F83" s="82" t="s">
        <v>182</v>
      </c>
      <c r="G83" s="82" t="s">
        <v>627</v>
      </c>
      <c r="H83" s="82" t="s">
        <v>279</v>
      </c>
      <c r="I83" s="14">
        <v>92</v>
      </c>
      <c r="J83" s="222">
        <v>0</v>
      </c>
      <c r="K83" s="222">
        <v>0</v>
      </c>
      <c r="L83" s="83">
        <v>0.42609953703703707</v>
      </c>
      <c r="M83" s="14" t="s">
        <v>223</v>
      </c>
      <c r="N83" s="14" t="s">
        <v>1715</v>
      </c>
      <c r="O83" s="83">
        <v>6.0902777777777778E-2</v>
      </c>
      <c r="P83" s="14" t="s">
        <v>1371</v>
      </c>
      <c r="U83" s="79" t="s">
        <v>1727</v>
      </c>
      <c r="V83" s="79" t="s">
        <v>1711</v>
      </c>
    </row>
    <row r="84" spans="2:22">
      <c r="B84" s="336">
        <v>74</v>
      </c>
      <c r="C84" s="237">
        <v>19</v>
      </c>
      <c r="D84" s="82" t="s">
        <v>472</v>
      </c>
      <c r="E84" s="82" t="s">
        <v>631</v>
      </c>
      <c r="F84" s="82" t="s">
        <v>8</v>
      </c>
      <c r="G84" s="82" t="s">
        <v>503</v>
      </c>
      <c r="H84" s="82" t="s">
        <v>267</v>
      </c>
      <c r="I84" s="14">
        <v>13</v>
      </c>
      <c r="J84" s="222">
        <v>0.41</v>
      </c>
      <c r="K84" s="222">
        <v>0.4</v>
      </c>
      <c r="L84" s="83">
        <v>0.48773148148148149</v>
      </c>
      <c r="M84" s="14" t="s">
        <v>223</v>
      </c>
      <c r="N84" s="14" t="s">
        <v>1715</v>
      </c>
      <c r="O84" s="83">
        <v>1.5879629629629629E-2</v>
      </c>
      <c r="P84" s="14" t="s">
        <v>857</v>
      </c>
      <c r="U84" s="79" t="s">
        <v>1728</v>
      </c>
      <c r="V84" s="79" t="s">
        <v>1729</v>
      </c>
    </row>
    <row r="85" spans="2:22">
      <c r="B85" s="336">
        <v>75</v>
      </c>
      <c r="C85" s="237">
        <v>19</v>
      </c>
      <c r="D85" s="82" t="s">
        <v>471</v>
      </c>
      <c r="E85" s="82" t="s">
        <v>628</v>
      </c>
      <c r="F85" s="82" t="s">
        <v>182</v>
      </c>
      <c r="G85" s="82" t="s">
        <v>626</v>
      </c>
      <c r="H85" s="82" t="s">
        <v>266</v>
      </c>
      <c r="I85" s="14">
        <v>55</v>
      </c>
      <c r="J85" s="222">
        <v>0</v>
      </c>
      <c r="K85" s="222">
        <v>0</v>
      </c>
      <c r="L85" s="83">
        <v>0.50430555555555556</v>
      </c>
      <c r="M85" s="14" t="s">
        <v>223</v>
      </c>
      <c r="N85" s="14" t="s">
        <v>1715</v>
      </c>
      <c r="O85" s="83">
        <v>4.9097222222222216E-2</v>
      </c>
      <c r="P85" s="14" t="s">
        <v>357</v>
      </c>
      <c r="U85" s="79" t="s">
        <v>1730</v>
      </c>
      <c r="V85" s="79" t="s">
        <v>1623</v>
      </c>
    </row>
    <row r="86" spans="2:22">
      <c r="B86" s="336">
        <v>76</v>
      </c>
      <c r="C86" s="237">
        <v>19</v>
      </c>
      <c r="D86" s="82" t="s">
        <v>468</v>
      </c>
      <c r="E86" s="82" t="s">
        <v>625</v>
      </c>
      <c r="F86" s="82" t="s">
        <v>7</v>
      </c>
      <c r="G86" s="82" t="s">
        <v>504</v>
      </c>
      <c r="H86" s="82" t="s">
        <v>264</v>
      </c>
      <c r="I86" s="14">
        <v>57</v>
      </c>
      <c r="J86" s="222">
        <v>11.24</v>
      </c>
      <c r="K86" s="222">
        <v>988.78</v>
      </c>
      <c r="L86" s="83">
        <v>0.55414351851851851</v>
      </c>
      <c r="M86" s="14" t="s">
        <v>223</v>
      </c>
      <c r="N86" s="14" t="s">
        <v>1715</v>
      </c>
      <c r="O86" s="83">
        <v>4.7615740740740743E-2</v>
      </c>
      <c r="P86" s="14" t="s">
        <v>308</v>
      </c>
      <c r="U86" s="79" t="s">
        <v>1731</v>
      </c>
      <c r="V86" s="79" t="s">
        <v>309</v>
      </c>
    </row>
    <row r="87" spans="2:22">
      <c r="B87" s="336">
        <v>77</v>
      </c>
      <c r="C87" s="237">
        <v>20</v>
      </c>
      <c r="D87" s="82" t="s">
        <v>469</v>
      </c>
      <c r="E87" s="82" t="s">
        <v>627</v>
      </c>
      <c r="F87" s="82" t="s">
        <v>182</v>
      </c>
      <c r="G87" s="82" t="s">
        <v>504</v>
      </c>
      <c r="H87" s="82" t="s">
        <v>268</v>
      </c>
      <c r="I87" s="14">
        <v>55</v>
      </c>
      <c r="J87" s="222">
        <v>0</v>
      </c>
      <c r="K87" s="222">
        <v>0</v>
      </c>
      <c r="L87" s="83">
        <v>0.6026273148148148</v>
      </c>
      <c r="M87" s="14" t="s">
        <v>223</v>
      </c>
      <c r="N87" s="14" t="s">
        <v>1715</v>
      </c>
      <c r="O87" s="83">
        <v>4.445601851851852E-2</v>
      </c>
      <c r="P87" s="14" t="s">
        <v>1354</v>
      </c>
      <c r="Q87" s="14">
        <v>1</v>
      </c>
      <c r="R87" s="14">
        <v>6</v>
      </c>
      <c r="U87" s="79" t="s">
        <v>1732</v>
      </c>
      <c r="V87" s="79" t="s">
        <v>263</v>
      </c>
    </row>
    <row r="88" spans="2:22">
      <c r="B88" s="336">
        <v>78</v>
      </c>
      <c r="C88" s="237">
        <v>20</v>
      </c>
      <c r="D88" s="82" t="s">
        <v>472</v>
      </c>
      <c r="E88" s="82" t="s">
        <v>626</v>
      </c>
      <c r="F88" s="82" t="s">
        <v>182</v>
      </c>
      <c r="G88" s="82" t="s">
        <v>625</v>
      </c>
      <c r="H88" s="82" t="s">
        <v>266</v>
      </c>
      <c r="I88" s="14">
        <v>61</v>
      </c>
      <c r="J88" s="222">
        <v>-0.01</v>
      </c>
      <c r="K88" s="222">
        <v>-0.01</v>
      </c>
      <c r="L88" s="83">
        <v>0.64782407407407405</v>
      </c>
      <c r="M88" s="14" t="s">
        <v>223</v>
      </c>
      <c r="N88" s="14" t="s">
        <v>1715</v>
      </c>
      <c r="O88" s="83">
        <v>5.0590277777777776E-2</v>
      </c>
      <c r="P88" s="14" t="s">
        <v>24</v>
      </c>
      <c r="U88" s="79" t="s">
        <v>1733</v>
      </c>
      <c r="V88" s="79" t="s">
        <v>1734</v>
      </c>
    </row>
    <row r="89" spans="2:22">
      <c r="B89" s="336">
        <v>79</v>
      </c>
      <c r="C89" s="237">
        <v>20</v>
      </c>
      <c r="D89" s="82" t="s">
        <v>471</v>
      </c>
      <c r="E89" s="82" t="s">
        <v>503</v>
      </c>
      <c r="F89" s="82" t="s">
        <v>182</v>
      </c>
      <c r="G89" s="82" t="s">
        <v>628</v>
      </c>
      <c r="H89" s="82" t="s">
        <v>266</v>
      </c>
      <c r="I89" s="14">
        <v>52</v>
      </c>
      <c r="J89" s="222">
        <v>0</v>
      </c>
      <c r="K89" s="222">
        <v>0</v>
      </c>
      <c r="L89" s="83">
        <v>0.69923611111111106</v>
      </c>
      <c r="M89" s="14" t="s">
        <v>223</v>
      </c>
      <c r="N89" s="14" t="s">
        <v>1715</v>
      </c>
      <c r="O89" s="83">
        <v>4.9189814814814818E-2</v>
      </c>
      <c r="P89" s="14" t="s">
        <v>1263</v>
      </c>
      <c r="U89" s="79" t="s">
        <v>1735</v>
      </c>
      <c r="V89" s="79" t="s">
        <v>1265</v>
      </c>
    </row>
    <row r="90" spans="2:22">
      <c r="B90" s="336">
        <v>80</v>
      </c>
      <c r="C90" s="237">
        <v>20</v>
      </c>
      <c r="D90" s="82" t="s">
        <v>468</v>
      </c>
      <c r="E90" s="82" t="s">
        <v>629</v>
      </c>
      <c r="F90" s="82" t="s">
        <v>182</v>
      </c>
      <c r="G90" s="82" t="s">
        <v>631</v>
      </c>
      <c r="H90" s="82" t="s">
        <v>262</v>
      </c>
      <c r="I90" s="14">
        <v>28</v>
      </c>
      <c r="J90" s="222">
        <v>0</v>
      </c>
      <c r="K90" s="222">
        <v>0</v>
      </c>
      <c r="L90" s="83">
        <v>0.74916666666666665</v>
      </c>
      <c r="M90" s="14" t="s">
        <v>223</v>
      </c>
      <c r="N90" s="14" t="s">
        <v>1715</v>
      </c>
      <c r="O90" s="83">
        <v>3.3032407407407406E-2</v>
      </c>
      <c r="P90" s="14" t="s">
        <v>753</v>
      </c>
      <c r="U90" s="79" t="s">
        <v>1736</v>
      </c>
      <c r="V90" s="79" t="s">
        <v>1737</v>
      </c>
    </row>
    <row r="91" spans="2:22">
      <c r="B91" s="336">
        <v>81</v>
      </c>
      <c r="C91" s="237">
        <v>21</v>
      </c>
      <c r="D91" s="82" t="s">
        <v>469</v>
      </c>
      <c r="E91" s="82" t="s">
        <v>631</v>
      </c>
      <c r="F91" s="82" t="s">
        <v>8</v>
      </c>
      <c r="G91" s="82" t="s">
        <v>627</v>
      </c>
      <c r="H91" s="82" t="s">
        <v>267</v>
      </c>
      <c r="I91" s="14">
        <v>63</v>
      </c>
      <c r="J91" s="222">
        <v>-10.97</v>
      </c>
      <c r="K91" s="224" t="s">
        <v>2200</v>
      </c>
      <c r="L91" s="83">
        <v>0.78291666666666659</v>
      </c>
      <c r="M91" s="14" t="s">
        <v>223</v>
      </c>
      <c r="N91" s="14" t="s">
        <v>1715</v>
      </c>
      <c r="O91" s="83">
        <v>5.4456018518518522E-2</v>
      </c>
      <c r="P91" s="14" t="s">
        <v>693</v>
      </c>
      <c r="Q91" s="14">
        <v>1</v>
      </c>
      <c r="R91" s="14">
        <v>10</v>
      </c>
      <c r="S91" s="14">
        <v>1</v>
      </c>
      <c r="U91" s="79" t="s">
        <v>1738</v>
      </c>
      <c r="V91" s="79" t="s">
        <v>1739</v>
      </c>
    </row>
    <row r="92" spans="2:22">
      <c r="B92" s="336">
        <v>82</v>
      </c>
      <c r="C92" s="237">
        <v>21</v>
      </c>
      <c r="D92" s="82" t="s">
        <v>472</v>
      </c>
      <c r="E92" s="82" t="s">
        <v>628</v>
      </c>
      <c r="F92" s="82" t="s">
        <v>182</v>
      </c>
      <c r="G92" s="82" t="s">
        <v>629</v>
      </c>
      <c r="H92" s="82" t="s">
        <v>266</v>
      </c>
      <c r="I92" s="14">
        <v>113</v>
      </c>
      <c r="J92" s="222">
        <v>0</v>
      </c>
      <c r="K92" s="222">
        <v>0</v>
      </c>
      <c r="L92" s="83">
        <v>0.83810185185185182</v>
      </c>
      <c r="M92" s="14" t="s">
        <v>223</v>
      </c>
      <c r="N92" s="14" t="s">
        <v>1715</v>
      </c>
      <c r="O92" s="83">
        <v>6.5625000000000003E-2</v>
      </c>
      <c r="P92" s="14" t="s">
        <v>1354</v>
      </c>
      <c r="Q92" s="14">
        <v>1</v>
      </c>
      <c r="R92" s="14">
        <v>15</v>
      </c>
      <c r="S92" s="14">
        <v>1</v>
      </c>
      <c r="U92" s="79" t="s">
        <v>1740</v>
      </c>
      <c r="V92" s="79" t="s">
        <v>1741</v>
      </c>
    </row>
    <row r="93" spans="2:22">
      <c r="B93" s="336">
        <v>83</v>
      </c>
      <c r="C93" s="237">
        <v>21</v>
      </c>
      <c r="D93" s="82" t="s">
        <v>471</v>
      </c>
      <c r="E93" s="82" t="s">
        <v>625</v>
      </c>
      <c r="F93" s="82" t="s">
        <v>182</v>
      </c>
      <c r="G93" s="82" t="s">
        <v>503</v>
      </c>
      <c r="H93" s="82" t="s">
        <v>262</v>
      </c>
      <c r="I93" s="14">
        <v>62</v>
      </c>
      <c r="J93" s="222">
        <v>0</v>
      </c>
      <c r="K93" s="222">
        <v>0</v>
      </c>
      <c r="L93" s="83">
        <v>0.90445601851851853</v>
      </c>
      <c r="M93" s="14" t="s">
        <v>223</v>
      </c>
      <c r="N93" s="14" t="s">
        <v>1715</v>
      </c>
      <c r="O93" s="83">
        <v>4.7280092592592589E-2</v>
      </c>
      <c r="P93" s="14" t="s">
        <v>409</v>
      </c>
      <c r="U93" s="79" t="s">
        <v>1742</v>
      </c>
      <c r="V93" s="79" t="s">
        <v>454</v>
      </c>
    </row>
    <row r="94" spans="2:22">
      <c r="B94" s="336">
        <v>84</v>
      </c>
      <c r="C94" s="237">
        <v>21</v>
      </c>
      <c r="D94" s="82" t="s">
        <v>468</v>
      </c>
      <c r="E94" s="82" t="s">
        <v>504</v>
      </c>
      <c r="F94" s="82" t="s">
        <v>8</v>
      </c>
      <c r="G94" s="82" t="s">
        <v>626</v>
      </c>
      <c r="H94" s="82" t="s">
        <v>264</v>
      </c>
      <c r="I94" s="14">
        <v>56</v>
      </c>
      <c r="J94" s="222">
        <v>-988.64</v>
      </c>
      <c r="K94" s="222">
        <v>-250</v>
      </c>
      <c r="L94" s="83">
        <v>0.95253472222222213</v>
      </c>
      <c r="M94" s="14" t="s">
        <v>223</v>
      </c>
      <c r="N94" s="14" t="s">
        <v>1715</v>
      </c>
      <c r="O94" s="83">
        <v>5.0219907407407414E-2</v>
      </c>
      <c r="P94" s="14" t="s">
        <v>1718</v>
      </c>
      <c r="Q94" s="14">
        <v>1</v>
      </c>
      <c r="R94" s="14">
        <v>8</v>
      </c>
      <c r="S94" s="14">
        <v>1</v>
      </c>
      <c r="U94" s="79" t="s">
        <v>1743</v>
      </c>
      <c r="V94" s="79" t="s">
        <v>352</v>
      </c>
    </row>
    <row r="95" spans="2:22">
      <c r="B95" s="336">
        <v>85</v>
      </c>
      <c r="C95" s="237">
        <v>22</v>
      </c>
      <c r="D95" s="82" t="s">
        <v>469</v>
      </c>
      <c r="E95" s="82" t="s">
        <v>627</v>
      </c>
      <c r="F95" s="82" t="s">
        <v>8</v>
      </c>
      <c r="G95" s="82" t="s">
        <v>626</v>
      </c>
      <c r="H95" s="82" t="s">
        <v>264</v>
      </c>
      <c r="I95" s="14">
        <v>48</v>
      </c>
      <c r="J95" s="222">
        <v>-12.31</v>
      </c>
      <c r="K95" s="222">
        <v>-250</v>
      </c>
      <c r="L95" s="83">
        <v>3.4953703703703705E-3</v>
      </c>
      <c r="M95" s="14" t="s">
        <v>223</v>
      </c>
      <c r="N95" s="14" t="s">
        <v>1744</v>
      </c>
      <c r="O95" s="83">
        <v>4.6574074074074073E-2</v>
      </c>
      <c r="P95" s="14" t="s">
        <v>1745</v>
      </c>
      <c r="U95" s="79" t="s">
        <v>1746</v>
      </c>
      <c r="V95" s="79" t="s">
        <v>276</v>
      </c>
    </row>
    <row r="96" spans="2:22">
      <c r="B96" s="336">
        <v>86</v>
      </c>
      <c r="C96" s="237">
        <v>22</v>
      </c>
      <c r="D96" s="82" t="s">
        <v>472</v>
      </c>
      <c r="E96" s="82" t="s">
        <v>504</v>
      </c>
      <c r="F96" s="82" t="s">
        <v>182</v>
      </c>
      <c r="G96" s="82" t="s">
        <v>503</v>
      </c>
      <c r="H96" s="82" t="s">
        <v>262</v>
      </c>
      <c r="I96" s="14">
        <v>80</v>
      </c>
      <c r="J96" s="222">
        <v>0.47</v>
      </c>
      <c r="K96" s="222">
        <v>0</v>
      </c>
      <c r="L96" s="83">
        <v>5.0798611111111114E-2</v>
      </c>
      <c r="M96" s="14" t="s">
        <v>223</v>
      </c>
      <c r="N96" s="14" t="s">
        <v>1744</v>
      </c>
      <c r="O96" s="83">
        <v>5.2349537037037042E-2</v>
      </c>
      <c r="P96" s="14" t="s">
        <v>1217</v>
      </c>
      <c r="U96" s="79" t="s">
        <v>1747</v>
      </c>
      <c r="V96" s="79" t="s">
        <v>1748</v>
      </c>
    </row>
    <row r="97" spans="2:22">
      <c r="B97" s="336">
        <v>87</v>
      </c>
      <c r="C97" s="237">
        <v>22</v>
      </c>
      <c r="D97" s="82" t="s">
        <v>471</v>
      </c>
      <c r="E97" s="82" t="s">
        <v>625</v>
      </c>
      <c r="F97" s="82" t="s">
        <v>7</v>
      </c>
      <c r="G97" s="82" t="s">
        <v>629</v>
      </c>
      <c r="H97" s="82" t="s">
        <v>268</v>
      </c>
      <c r="I97" s="14">
        <v>69</v>
      </c>
      <c r="J97" s="222">
        <v>128</v>
      </c>
      <c r="K97" s="222" t="s">
        <v>1749</v>
      </c>
      <c r="L97" s="83">
        <v>0.10386574074074073</v>
      </c>
      <c r="M97" s="14" t="s">
        <v>223</v>
      </c>
      <c r="N97" s="14" t="s">
        <v>1744</v>
      </c>
      <c r="O97" s="83">
        <v>5.3587962962962969E-2</v>
      </c>
      <c r="P97" s="14" t="s">
        <v>786</v>
      </c>
      <c r="Q97" s="14">
        <v>1</v>
      </c>
      <c r="R97" s="14">
        <v>6</v>
      </c>
      <c r="U97" s="79" t="s">
        <v>1750</v>
      </c>
      <c r="V97" s="79" t="s">
        <v>272</v>
      </c>
    </row>
    <row r="98" spans="2:22">
      <c r="B98" s="336">
        <v>88</v>
      </c>
      <c r="C98" s="237">
        <v>22</v>
      </c>
      <c r="D98" s="82" t="s">
        <v>468</v>
      </c>
      <c r="E98" s="82" t="s">
        <v>628</v>
      </c>
      <c r="F98" s="82" t="s">
        <v>7</v>
      </c>
      <c r="G98" s="82" t="s">
        <v>631</v>
      </c>
      <c r="H98" s="82" t="s">
        <v>264</v>
      </c>
      <c r="I98" s="14">
        <v>60</v>
      </c>
      <c r="J98" s="222" t="s">
        <v>1013</v>
      </c>
      <c r="K98" s="222" t="s">
        <v>1751</v>
      </c>
      <c r="L98" s="83">
        <v>0.15833333333333333</v>
      </c>
      <c r="M98" s="14" t="s">
        <v>223</v>
      </c>
      <c r="N98" s="14" t="s">
        <v>1744</v>
      </c>
      <c r="O98" s="83">
        <v>5.0891203703703702E-2</v>
      </c>
      <c r="P98" s="14" t="s">
        <v>22</v>
      </c>
      <c r="U98" s="79" t="s">
        <v>1752</v>
      </c>
      <c r="V98" s="79" t="s">
        <v>289</v>
      </c>
    </row>
    <row r="99" spans="2:22">
      <c r="B99" s="336">
        <v>89</v>
      </c>
      <c r="C99" s="237">
        <v>23</v>
      </c>
      <c r="D99" s="82" t="s">
        <v>469</v>
      </c>
      <c r="E99" s="82" t="s">
        <v>628</v>
      </c>
      <c r="F99" s="82" t="s">
        <v>7</v>
      </c>
      <c r="G99" s="82" t="s">
        <v>627</v>
      </c>
      <c r="H99" s="82" t="s">
        <v>264</v>
      </c>
      <c r="I99" s="14">
        <v>67</v>
      </c>
      <c r="J99" s="222">
        <v>33.94</v>
      </c>
      <c r="K99" s="222">
        <v>987.98</v>
      </c>
      <c r="L99" s="83">
        <v>0.2099537037037037</v>
      </c>
      <c r="M99" s="14" t="s">
        <v>223</v>
      </c>
      <c r="N99" s="14" t="s">
        <v>1744</v>
      </c>
      <c r="O99" s="83">
        <v>5.3703703703703698E-2</v>
      </c>
      <c r="P99" s="14" t="s">
        <v>1371</v>
      </c>
      <c r="U99" s="79" t="s">
        <v>1753</v>
      </c>
      <c r="V99" s="79" t="s">
        <v>1711</v>
      </c>
    </row>
    <row r="100" spans="2:22">
      <c r="B100" s="336">
        <v>90</v>
      </c>
      <c r="C100" s="237">
        <v>23</v>
      </c>
      <c r="D100" s="82" t="s">
        <v>472</v>
      </c>
      <c r="E100" s="82" t="s">
        <v>631</v>
      </c>
      <c r="F100" s="82" t="s">
        <v>8</v>
      </c>
      <c r="G100" s="82" t="s">
        <v>625</v>
      </c>
      <c r="H100" s="82" t="s">
        <v>264</v>
      </c>
      <c r="I100" s="14">
        <v>48</v>
      </c>
      <c r="J100" s="222">
        <v>-20.52</v>
      </c>
      <c r="K100" s="222">
        <v>-16.010000000000002</v>
      </c>
      <c r="L100" s="83">
        <v>0.26439814814814816</v>
      </c>
      <c r="M100" s="14" t="s">
        <v>223</v>
      </c>
      <c r="N100" s="14" t="s">
        <v>1744</v>
      </c>
      <c r="O100" s="83">
        <v>4.3541666666666666E-2</v>
      </c>
      <c r="P100" s="14" t="s">
        <v>460</v>
      </c>
      <c r="U100" s="79" t="s">
        <v>1754</v>
      </c>
      <c r="V100" s="79" t="s">
        <v>272</v>
      </c>
    </row>
    <row r="101" spans="2:22">
      <c r="B101" s="336">
        <v>91</v>
      </c>
      <c r="C101" s="237">
        <v>23</v>
      </c>
      <c r="D101" s="82" t="s">
        <v>471</v>
      </c>
      <c r="E101" s="82" t="s">
        <v>629</v>
      </c>
      <c r="F101" s="82" t="s">
        <v>8</v>
      </c>
      <c r="G101" s="82" t="s">
        <v>504</v>
      </c>
      <c r="H101" s="82" t="s">
        <v>268</v>
      </c>
      <c r="I101" s="14">
        <v>72</v>
      </c>
      <c r="J101" s="222">
        <v>-318.86</v>
      </c>
      <c r="K101" s="222">
        <v>-988.81</v>
      </c>
      <c r="L101" s="83">
        <v>0.30873842592592593</v>
      </c>
      <c r="M101" s="14" t="s">
        <v>223</v>
      </c>
      <c r="N101" s="14" t="s">
        <v>1744</v>
      </c>
      <c r="O101" s="83">
        <v>5.5057870370370375E-2</v>
      </c>
      <c r="P101" s="14" t="s">
        <v>1183</v>
      </c>
      <c r="Q101" s="14">
        <v>1</v>
      </c>
      <c r="R101" s="14">
        <v>6</v>
      </c>
      <c r="U101" s="79" t="s">
        <v>1755</v>
      </c>
      <c r="V101" s="79" t="s">
        <v>1348</v>
      </c>
    </row>
    <row r="102" spans="2:22">
      <c r="B102" s="336">
        <v>92</v>
      </c>
      <c r="C102" s="237">
        <v>23</v>
      </c>
      <c r="D102" s="82" t="s">
        <v>468</v>
      </c>
      <c r="E102" s="82" t="s">
        <v>503</v>
      </c>
      <c r="F102" s="82" t="s">
        <v>182</v>
      </c>
      <c r="G102" s="82" t="s">
        <v>626</v>
      </c>
      <c r="H102" s="82" t="s">
        <v>262</v>
      </c>
      <c r="I102" s="14">
        <v>113</v>
      </c>
      <c r="J102" s="222">
        <v>0</v>
      </c>
      <c r="K102" s="222">
        <v>0.03</v>
      </c>
      <c r="L102" s="83">
        <v>0.36453703703703705</v>
      </c>
      <c r="M102" s="14" t="s">
        <v>223</v>
      </c>
      <c r="N102" s="14" t="s">
        <v>1744</v>
      </c>
      <c r="O102" s="83">
        <v>6.4907407407407414E-2</v>
      </c>
      <c r="P102" s="14" t="s">
        <v>753</v>
      </c>
      <c r="Q102" s="14">
        <v>1</v>
      </c>
      <c r="R102" s="14">
        <v>10</v>
      </c>
      <c r="S102" s="14">
        <v>1</v>
      </c>
      <c r="U102" s="79" t="s">
        <v>1756</v>
      </c>
      <c r="V102" s="79" t="s">
        <v>1652</v>
      </c>
    </row>
    <row r="103" spans="2:22">
      <c r="B103" s="336">
        <v>93</v>
      </c>
      <c r="C103" s="237">
        <v>24</v>
      </c>
      <c r="D103" s="82" t="s">
        <v>469</v>
      </c>
      <c r="E103" s="82" t="s">
        <v>627</v>
      </c>
      <c r="F103" s="82" t="s">
        <v>8</v>
      </c>
      <c r="G103" s="82" t="s">
        <v>503</v>
      </c>
      <c r="H103" s="82" t="s">
        <v>264</v>
      </c>
      <c r="I103" s="14">
        <v>59</v>
      </c>
      <c r="J103" s="224" t="s">
        <v>2206</v>
      </c>
      <c r="K103" s="222">
        <v>-70.069999999999993</v>
      </c>
      <c r="L103" s="83">
        <v>0.43016203703703698</v>
      </c>
      <c r="M103" s="14" t="s">
        <v>223</v>
      </c>
      <c r="N103" s="14" t="s">
        <v>1744</v>
      </c>
      <c r="O103" s="83">
        <v>5.0312500000000003E-2</v>
      </c>
      <c r="P103" s="14" t="s">
        <v>331</v>
      </c>
      <c r="Q103" s="14">
        <v>1</v>
      </c>
      <c r="R103" s="14">
        <v>7</v>
      </c>
      <c r="S103" s="14">
        <v>1</v>
      </c>
      <c r="T103" s="14" t="s">
        <v>8</v>
      </c>
      <c r="U103" s="79" t="s">
        <v>1757</v>
      </c>
      <c r="V103" s="79" t="s">
        <v>332</v>
      </c>
    </row>
    <row r="104" spans="2:22">
      <c r="B104" s="336">
        <v>94</v>
      </c>
      <c r="C104" s="237">
        <v>24</v>
      </c>
      <c r="D104" s="82" t="s">
        <v>472</v>
      </c>
      <c r="E104" s="82" t="s">
        <v>626</v>
      </c>
      <c r="F104" s="82" t="s">
        <v>7</v>
      </c>
      <c r="G104" s="82" t="s">
        <v>629</v>
      </c>
      <c r="H104" s="82" t="s">
        <v>268</v>
      </c>
      <c r="I104" s="14">
        <v>73</v>
      </c>
      <c r="J104" s="222">
        <v>50.72</v>
      </c>
      <c r="K104" s="222" t="s">
        <v>1758</v>
      </c>
      <c r="L104" s="83">
        <v>0.48121527777777778</v>
      </c>
      <c r="M104" s="14" t="s">
        <v>223</v>
      </c>
      <c r="N104" s="14" t="s">
        <v>1744</v>
      </c>
      <c r="O104" s="83">
        <v>5.6840277777777781E-2</v>
      </c>
      <c r="P104" s="14" t="s">
        <v>179</v>
      </c>
      <c r="Q104" s="14">
        <v>1</v>
      </c>
      <c r="R104" s="14">
        <v>6</v>
      </c>
      <c r="U104" s="79" t="s">
        <v>1759</v>
      </c>
      <c r="V104" s="79" t="s">
        <v>271</v>
      </c>
    </row>
    <row r="105" spans="2:22">
      <c r="B105" s="336">
        <v>95</v>
      </c>
      <c r="C105" s="237">
        <v>24</v>
      </c>
      <c r="D105" s="82" t="s">
        <v>471</v>
      </c>
      <c r="E105" s="82" t="s">
        <v>504</v>
      </c>
      <c r="F105" s="82" t="s">
        <v>182</v>
      </c>
      <c r="G105" s="82" t="s">
        <v>631</v>
      </c>
      <c r="H105" s="82" t="s">
        <v>268</v>
      </c>
      <c r="I105" s="14">
        <v>48</v>
      </c>
      <c r="J105" s="222">
        <v>0</v>
      </c>
      <c r="K105" s="222">
        <v>0</v>
      </c>
      <c r="L105" s="83">
        <v>0.53877314814814814</v>
      </c>
      <c r="M105" s="14" t="s">
        <v>223</v>
      </c>
      <c r="N105" s="14" t="s">
        <v>1744</v>
      </c>
      <c r="O105" s="83">
        <v>3.9317129629629625E-2</v>
      </c>
      <c r="P105" s="14" t="s">
        <v>1718</v>
      </c>
      <c r="Q105" s="14">
        <v>1</v>
      </c>
      <c r="R105" s="14">
        <v>6</v>
      </c>
      <c r="U105" s="79" t="s">
        <v>1760</v>
      </c>
      <c r="V105" s="79" t="s">
        <v>1761</v>
      </c>
    </row>
    <row r="106" spans="2:22">
      <c r="B106" s="336">
        <v>96</v>
      </c>
      <c r="C106" s="237">
        <v>24</v>
      </c>
      <c r="D106" s="82" t="s">
        <v>468</v>
      </c>
      <c r="E106" s="82" t="s">
        <v>625</v>
      </c>
      <c r="F106" s="82" t="s">
        <v>7</v>
      </c>
      <c r="G106" s="82" t="s">
        <v>628</v>
      </c>
      <c r="H106" s="82" t="s">
        <v>268</v>
      </c>
      <c r="I106" s="14">
        <v>103</v>
      </c>
      <c r="J106" s="222">
        <v>128</v>
      </c>
      <c r="K106" s="222">
        <v>246</v>
      </c>
      <c r="L106" s="83">
        <v>0.57881944444444444</v>
      </c>
      <c r="M106" s="14" t="s">
        <v>223</v>
      </c>
      <c r="N106" s="14" t="s">
        <v>1744</v>
      </c>
      <c r="O106" s="83">
        <v>6.4432870370370363E-2</v>
      </c>
      <c r="P106" s="14" t="s">
        <v>14</v>
      </c>
      <c r="Q106" s="14">
        <v>1</v>
      </c>
      <c r="R106" s="14">
        <v>6</v>
      </c>
      <c r="U106" s="79" t="s">
        <v>1762</v>
      </c>
      <c r="V106" s="79" t="s">
        <v>263</v>
      </c>
    </row>
    <row r="107" spans="2:22">
      <c r="B107" s="336">
        <v>97</v>
      </c>
      <c r="C107" s="237">
        <v>25</v>
      </c>
      <c r="D107" s="82" t="s">
        <v>469</v>
      </c>
      <c r="E107" s="82" t="s">
        <v>625</v>
      </c>
      <c r="F107" s="82" t="s">
        <v>182</v>
      </c>
      <c r="G107" s="82" t="s">
        <v>627</v>
      </c>
      <c r="H107" s="82" t="s">
        <v>266</v>
      </c>
      <c r="I107" s="14">
        <v>103</v>
      </c>
      <c r="J107" s="222">
        <v>0</v>
      </c>
      <c r="K107" s="222">
        <v>0</v>
      </c>
      <c r="L107" s="83">
        <v>0.64406249999999998</v>
      </c>
      <c r="M107" s="14" t="s">
        <v>223</v>
      </c>
      <c r="N107" s="14" t="s">
        <v>1744</v>
      </c>
      <c r="O107" s="83">
        <v>6.3958333333333339E-2</v>
      </c>
      <c r="P107" s="14" t="s">
        <v>308</v>
      </c>
      <c r="U107" s="79" t="s">
        <v>1763</v>
      </c>
      <c r="V107" s="79" t="s">
        <v>309</v>
      </c>
    </row>
    <row r="108" spans="2:22">
      <c r="B108" s="336">
        <v>98</v>
      </c>
      <c r="C108" s="237">
        <v>25</v>
      </c>
      <c r="D108" s="82" t="s">
        <v>472</v>
      </c>
      <c r="E108" s="82" t="s">
        <v>628</v>
      </c>
      <c r="F108" s="82" t="s">
        <v>182</v>
      </c>
      <c r="G108" s="82" t="s">
        <v>504</v>
      </c>
      <c r="H108" s="82" t="s">
        <v>268</v>
      </c>
      <c r="I108" s="14">
        <v>86</v>
      </c>
      <c r="J108" s="222">
        <v>0</v>
      </c>
      <c r="K108" s="222">
        <v>0</v>
      </c>
      <c r="L108" s="83">
        <v>0.70881944444444445</v>
      </c>
      <c r="M108" s="14" t="s">
        <v>223</v>
      </c>
      <c r="N108" s="14" t="s">
        <v>1744</v>
      </c>
      <c r="O108" s="83">
        <v>5.7962962962962959E-2</v>
      </c>
      <c r="P108" s="14" t="s">
        <v>786</v>
      </c>
      <c r="Q108" s="14">
        <v>1</v>
      </c>
      <c r="R108" s="14">
        <v>6</v>
      </c>
      <c r="U108" s="79" t="s">
        <v>1764</v>
      </c>
      <c r="V108" s="79" t="s">
        <v>272</v>
      </c>
    </row>
    <row r="109" spans="2:22">
      <c r="B109" s="336">
        <v>99</v>
      </c>
      <c r="C109" s="237">
        <v>25</v>
      </c>
      <c r="D109" s="82" t="s">
        <v>471</v>
      </c>
      <c r="E109" s="82" t="s">
        <v>631</v>
      </c>
      <c r="F109" s="82" t="s">
        <v>8</v>
      </c>
      <c r="G109" s="82" t="s">
        <v>626</v>
      </c>
      <c r="H109" s="82" t="s">
        <v>267</v>
      </c>
      <c r="I109" s="14">
        <v>29</v>
      </c>
      <c r="J109" s="222">
        <v>-0.92</v>
      </c>
      <c r="K109" s="222">
        <v>-2.16</v>
      </c>
      <c r="L109" s="83">
        <v>0.76752314814814815</v>
      </c>
      <c r="M109" s="14" t="s">
        <v>223</v>
      </c>
      <c r="N109" s="14" t="s">
        <v>1744</v>
      </c>
      <c r="O109" s="83">
        <v>3.2094907407407412E-2</v>
      </c>
      <c r="P109" s="14" t="s">
        <v>489</v>
      </c>
      <c r="U109" s="79" t="s">
        <v>1765</v>
      </c>
      <c r="V109" s="79" t="s">
        <v>1725</v>
      </c>
    </row>
    <row r="110" spans="2:22">
      <c r="B110" s="336">
        <v>100</v>
      </c>
      <c r="C110" s="237">
        <v>25</v>
      </c>
      <c r="D110" s="82" t="s">
        <v>468</v>
      </c>
      <c r="E110" s="82" t="s">
        <v>629</v>
      </c>
      <c r="F110" s="82" t="s">
        <v>7</v>
      </c>
      <c r="G110" s="82" t="s">
        <v>503</v>
      </c>
      <c r="H110" s="82" t="s">
        <v>264</v>
      </c>
      <c r="I110" s="14">
        <v>45</v>
      </c>
      <c r="J110" s="222">
        <v>17.84</v>
      </c>
      <c r="K110" s="222">
        <v>23.05</v>
      </c>
      <c r="L110" s="83">
        <v>0.80033564814814817</v>
      </c>
      <c r="M110" s="14" t="s">
        <v>223</v>
      </c>
      <c r="N110" s="14" t="s">
        <v>1744</v>
      </c>
      <c r="O110" s="83">
        <v>4.6597222222222227E-2</v>
      </c>
      <c r="P110" s="14" t="s">
        <v>34</v>
      </c>
      <c r="Q110" s="14">
        <v>1</v>
      </c>
      <c r="R110" s="14">
        <v>12</v>
      </c>
      <c r="S110" s="14">
        <v>1</v>
      </c>
      <c r="U110" s="79" t="s">
        <v>1766</v>
      </c>
      <c r="V110" s="79" t="s">
        <v>270</v>
      </c>
    </row>
    <row r="111" spans="2:22">
      <c r="B111" s="336">
        <v>101</v>
      </c>
      <c r="C111" s="237">
        <v>26</v>
      </c>
      <c r="D111" s="82" t="s">
        <v>469</v>
      </c>
      <c r="E111" s="82" t="s">
        <v>627</v>
      </c>
      <c r="F111" s="82" t="s">
        <v>7</v>
      </c>
      <c r="G111" s="82" t="s">
        <v>629</v>
      </c>
      <c r="H111" s="82" t="s">
        <v>264</v>
      </c>
      <c r="I111" s="14">
        <v>66</v>
      </c>
      <c r="J111" s="222" t="s">
        <v>440</v>
      </c>
      <c r="K111" s="222" t="s">
        <v>1767</v>
      </c>
      <c r="L111" s="83">
        <v>0.84765046296296298</v>
      </c>
      <c r="M111" s="14" t="s">
        <v>223</v>
      </c>
      <c r="N111" s="14" t="s">
        <v>1744</v>
      </c>
      <c r="O111" s="83">
        <v>5.5150462962962964E-2</v>
      </c>
      <c r="P111" s="14" t="s">
        <v>1371</v>
      </c>
      <c r="Q111" s="14">
        <v>1</v>
      </c>
      <c r="R111" s="14">
        <v>9</v>
      </c>
      <c r="S111" s="14">
        <v>1</v>
      </c>
      <c r="U111" s="79" t="s">
        <v>1768</v>
      </c>
      <c r="V111" s="79" t="s">
        <v>1711</v>
      </c>
    </row>
    <row r="112" spans="2:22">
      <c r="B112" s="336">
        <v>102</v>
      </c>
      <c r="C112" s="237">
        <v>26</v>
      </c>
      <c r="D112" s="82" t="s">
        <v>472</v>
      </c>
      <c r="E112" s="82" t="s">
        <v>503</v>
      </c>
      <c r="F112" s="82" t="s">
        <v>7</v>
      </c>
      <c r="G112" s="82" t="s">
        <v>631</v>
      </c>
      <c r="H112" s="82" t="s">
        <v>264</v>
      </c>
      <c r="I112" s="14">
        <v>53</v>
      </c>
      <c r="J112" s="222">
        <v>36.4</v>
      </c>
      <c r="K112" s="222">
        <v>13.22</v>
      </c>
      <c r="L112" s="83">
        <v>0.90354166666666658</v>
      </c>
      <c r="M112" s="14" t="s">
        <v>223</v>
      </c>
      <c r="N112" s="14" t="s">
        <v>1744</v>
      </c>
      <c r="O112" s="83">
        <v>4.7268518518518515E-2</v>
      </c>
      <c r="P112" s="14" t="s">
        <v>857</v>
      </c>
      <c r="Q112" s="14">
        <v>1</v>
      </c>
      <c r="R112" s="14">
        <v>8</v>
      </c>
      <c r="S112" s="14">
        <v>1</v>
      </c>
      <c r="U112" s="79" t="s">
        <v>1769</v>
      </c>
      <c r="V112" s="79" t="s">
        <v>1729</v>
      </c>
    </row>
    <row r="113" spans="1:22">
      <c r="B113" s="336">
        <v>103</v>
      </c>
      <c r="C113" s="237">
        <v>26</v>
      </c>
      <c r="D113" s="82" t="s">
        <v>471</v>
      </c>
      <c r="E113" s="82" t="s">
        <v>626</v>
      </c>
      <c r="F113" s="82" t="s">
        <v>182</v>
      </c>
      <c r="G113" s="82" t="s">
        <v>628</v>
      </c>
      <c r="H113" s="82" t="s">
        <v>266</v>
      </c>
      <c r="I113" s="14">
        <v>87</v>
      </c>
      <c r="J113" s="222">
        <v>0</v>
      </c>
      <c r="K113" s="222">
        <v>0</v>
      </c>
      <c r="L113" s="83">
        <v>0.95152777777777775</v>
      </c>
      <c r="M113" s="14" t="s">
        <v>223</v>
      </c>
      <c r="N113" s="14" t="s">
        <v>1744</v>
      </c>
      <c r="O113" s="83">
        <v>6.0034722222222225E-2</v>
      </c>
      <c r="P113" s="14" t="s">
        <v>357</v>
      </c>
      <c r="Q113" s="14">
        <v>1</v>
      </c>
      <c r="R113" s="14">
        <v>9</v>
      </c>
      <c r="S113" s="14">
        <v>1</v>
      </c>
      <c r="U113" s="79" t="s">
        <v>1770</v>
      </c>
      <c r="V113" s="79" t="s">
        <v>1623</v>
      </c>
    </row>
    <row r="114" spans="1:22">
      <c r="B114" s="336">
        <v>104</v>
      </c>
      <c r="C114" s="237">
        <v>26</v>
      </c>
      <c r="D114" s="82" t="s">
        <v>468</v>
      </c>
      <c r="E114" s="82" t="s">
        <v>504</v>
      </c>
      <c r="F114" s="82" t="s">
        <v>8</v>
      </c>
      <c r="G114" s="82" t="s">
        <v>625</v>
      </c>
      <c r="H114" s="82" t="s">
        <v>264</v>
      </c>
      <c r="I114" s="14">
        <v>80</v>
      </c>
      <c r="J114" s="222">
        <v>-27.51</v>
      </c>
      <c r="K114" s="222">
        <v>-10.43</v>
      </c>
      <c r="L114" s="83">
        <v>1.2291666666666666E-2</v>
      </c>
      <c r="M114" s="14" t="s">
        <v>223</v>
      </c>
      <c r="N114" s="14" t="s">
        <v>1771</v>
      </c>
      <c r="O114" s="83">
        <v>5.9004629629629629E-2</v>
      </c>
      <c r="P114" s="14" t="s">
        <v>444</v>
      </c>
      <c r="U114" s="79" t="s">
        <v>1772</v>
      </c>
      <c r="V114" s="79" t="s">
        <v>445</v>
      </c>
    </row>
    <row r="115" spans="1:22">
      <c r="B115" s="336">
        <v>105</v>
      </c>
      <c r="C115" s="237">
        <v>27</v>
      </c>
      <c r="D115" s="82" t="s">
        <v>469</v>
      </c>
      <c r="E115" s="82" t="s">
        <v>504</v>
      </c>
      <c r="F115" s="82" t="s">
        <v>7</v>
      </c>
      <c r="G115" s="82" t="s">
        <v>627</v>
      </c>
      <c r="H115" s="82" t="s">
        <v>264</v>
      </c>
      <c r="I115" s="14">
        <v>57</v>
      </c>
      <c r="J115" s="222">
        <v>36</v>
      </c>
      <c r="K115" s="222">
        <v>987.88</v>
      </c>
      <c r="L115" s="83">
        <v>7.210648148148148E-2</v>
      </c>
      <c r="M115" s="14" t="s">
        <v>223</v>
      </c>
      <c r="N115" s="14" t="s">
        <v>1771</v>
      </c>
      <c r="O115" s="83">
        <v>5.2719907407407403E-2</v>
      </c>
      <c r="P115" s="14" t="s">
        <v>1354</v>
      </c>
      <c r="U115" s="79" t="s">
        <v>1773</v>
      </c>
      <c r="V115" s="79" t="s">
        <v>263</v>
      </c>
    </row>
    <row r="116" spans="1:22">
      <c r="B116" s="336">
        <v>106</v>
      </c>
      <c r="C116" s="237">
        <v>27</v>
      </c>
      <c r="D116" s="82" t="s">
        <v>472</v>
      </c>
      <c r="E116" s="82" t="s">
        <v>625</v>
      </c>
      <c r="F116" s="82" t="s">
        <v>7</v>
      </c>
      <c r="G116" s="82" t="s">
        <v>626</v>
      </c>
      <c r="H116" s="82" t="s">
        <v>264</v>
      </c>
      <c r="I116" s="14">
        <v>29</v>
      </c>
      <c r="J116" s="222">
        <v>15.57</v>
      </c>
      <c r="K116" s="222" t="s">
        <v>265</v>
      </c>
      <c r="L116" s="83">
        <v>0.12555555555555556</v>
      </c>
      <c r="M116" s="14" t="s">
        <v>223</v>
      </c>
      <c r="N116" s="14" t="s">
        <v>1771</v>
      </c>
      <c r="O116" s="83">
        <v>2.6504629629629628E-2</v>
      </c>
      <c r="P116" s="14" t="s">
        <v>22</v>
      </c>
      <c r="U116" s="79" t="s">
        <v>1774</v>
      </c>
      <c r="V116" s="79" t="s">
        <v>1708</v>
      </c>
    </row>
    <row r="117" spans="1:22">
      <c r="B117" s="336">
        <v>107</v>
      </c>
      <c r="C117" s="237">
        <v>27</v>
      </c>
      <c r="D117" s="82" t="s">
        <v>471</v>
      </c>
      <c r="E117" s="82" t="s">
        <v>628</v>
      </c>
      <c r="F117" s="82" t="s">
        <v>182</v>
      </c>
      <c r="G117" s="82" t="s">
        <v>503</v>
      </c>
      <c r="H117" s="82" t="s">
        <v>266</v>
      </c>
      <c r="I117" s="14">
        <v>97</v>
      </c>
      <c r="J117" s="222">
        <v>0</v>
      </c>
      <c r="K117" s="222">
        <v>0</v>
      </c>
      <c r="L117" s="83">
        <v>0.15285879629629631</v>
      </c>
      <c r="M117" s="14" t="s">
        <v>223</v>
      </c>
      <c r="N117" s="14" t="s">
        <v>1771</v>
      </c>
      <c r="O117" s="83">
        <v>5.9120370370370372E-2</v>
      </c>
      <c r="P117" s="14" t="s">
        <v>335</v>
      </c>
      <c r="U117" s="79" t="s">
        <v>1775</v>
      </c>
      <c r="V117" s="79" t="s">
        <v>336</v>
      </c>
    </row>
    <row r="118" spans="1:22">
      <c r="B118" s="336">
        <v>108</v>
      </c>
      <c r="C118" s="237">
        <v>27</v>
      </c>
      <c r="D118" s="82" t="s">
        <v>468</v>
      </c>
      <c r="E118" s="82" t="s">
        <v>631</v>
      </c>
      <c r="F118" s="82" t="s">
        <v>182</v>
      </c>
      <c r="G118" s="82" t="s">
        <v>629</v>
      </c>
      <c r="H118" s="82" t="s">
        <v>268</v>
      </c>
      <c r="I118" s="14">
        <v>66</v>
      </c>
      <c r="J118" s="222">
        <v>0</v>
      </c>
      <c r="K118" s="222">
        <v>0</v>
      </c>
      <c r="L118" s="83">
        <v>0.2127199074074074</v>
      </c>
      <c r="M118" s="14" t="s">
        <v>223</v>
      </c>
      <c r="N118" s="14" t="s">
        <v>1771</v>
      </c>
      <c r="O118" s="83">
        <v>5.0682870370370371E-2</v>
      </c>
      <c r="P118" s="14" t="s">
        <v>753</v>
      </c>
      <c r="Q118" s="14">
        <v>1</v>
      </c>
      <c r="R118" s="14">
        <v>6</v>
      </c>
      <c r="U118" s="79" t="s">
        <v>1776</v>
      </c>
      <c r="V118" s="79" t="s">
        <v>1737</v>
      </c>
    </row>
    <row r="119" spans="1:22">
      <c r="B119" s="336">
        <v>109</v>
      </c>
      <c r="C119" s="237">
        <v>28</v>
      </c>
      <c r="D119" s="82" t="s">
        <v>469</v>
      </c>
      <c r="E119" s="82" t="s">
        <v>627</v>
      </c>
      <c r="F119" s="82" t="s">
        <v>7</v>
      </c>
      <c r="G119" s="82" t="s">
        <v>631</v>
      </c>
      <c r="H119" s="82" t="s">
        <v>268</v>
      </c>
      <c r="I119" s="14">
        <v>61</v>
      </c>
      <c r="J119" s="222">
        <v>988.95</v>
      </c>
      <c r="K119" s="222">
        <v>10.11</v>
      </c>
      <c r="L119" s="83">
        <v>0.26412037037037034</v>
      </c>
      <c r="M119" s="14" t="s">
        <v>223</v>
      </c>
      <c r="N119" s="14" t="s">
        <v>1771</v>
      </c>
      <c r="O119" s="83">
        <v>5.1921296296296299E-2</v>
      </c>
      <c r="P119" s="14" t="s">
        <v>693</v>
      </c>
      <c r="Q119" s="14">
        <v>1</v>
      </c>
      <c r="R119" s="14">
        <v>6</v>
      </c>
      <c r="U119" s="79" t="s">
        <v>1777</v>
      </c>
      <c r="V119" s="79" t="s">
        <v>1739</v>
      </c>
    </row>
    <row r="120" spans="1:22">
      <c r="B120" s="336">
        <v>110</v>
      </c>
      <c r="C120" s="237">
        <v>28</v>
      </c>
      <c r="D120" s="82" t="s">
        <v>472</v>
      </c>
      <c r="E120" s="82" t="s">
        <v>629</v>
      </c>
      <c r="F120" s="82" t="s">
        <v>182</v>
      </c>
      <c r="G120" s="82" t="s">
        <v>628</v>
      </c>
      <c r="H120" s="82" t="s">
        <v>266</v>
      </c>
      <c r="I120" s="14">
        <v>67</v>
      </c>
      <c r="J120" s="222">
        <v>0</v>
      </c>
      <c r="K120" s="222">
        <v>0</v>
      </c>
      <c r="L120" s="83">
        <v>0.31677083333333333</v>
      </c>
      <c r="M120" s="14" t="s">
        <v>223</v>
      </c>
      <c r="N120" s="14" t="s">
        <v>1771</v>
      </c>
      <c r="O120" s="83">
        <v>5.3946759259259257E-2</v>
      </c>
      <c r="P120" s="14" t="s">
        <v>1354</v>
      </c>
      <c r="U120" s="79" t="s">
        <v>1778</v>
      </c>
      <c r="V120" s="79" t="s">
        <v>1741</v>
      </c>
    </row>
    <row r="121" spans="1:22">
      <c r="B121" s="336">
        <v>111</v>
      </c>
      <c r="C121" s="237">
        <v>28</v>
      </c>
      <c r="D121" s="82" t="s">
        <v>471</v>
      </c>
      <c r="E121" s="82" t="s">
        <v>503</v>
      </c>
      <c r="F121" s="82" t="s">
        <v>8</v>
      </c>
      <c r="G121" s="82" t="s">
        <v>625</v>
      </c>
      <c r="H121" s="82" t="s">
        <v>264</v>
      </c>
      <c r="I121" s="14">
        <v>53</v>
      </c>
      <c r="J121" s="224" t="s">
        <v>2207</v>
      </c>
      <c r="K121" s="222">
        <v>-12.28</v>
      </c>
      <c r="L121" s="83">
        <v>0.37144675925925924</v>
      </c>
      <c r="M121" s="14" t="s">
        <v>223</v>
      </c>
      <c r="N121" s="14" t="s">
        <v>1771</v>
      </c>
      <c r="O121" s="83">
        <v>4.704861111111111E-2</v>
      </c>
      <c r="P121" s="14" t="s">
        <v>1440</v>
      </c>
      <c r="Q121" s="14">
        <v>1</v>
      </c>
      <c r="R121" s="14">
        <v>10</v>
      </c>
      <c r="S121" s="14">
        <v>1</v>
      </c>
      <c r="U121" s="79" t="s">
        <v>1779</v>
      </c>
      <c r="V121" s="79" t="s">
        <v>1442</v>
      </c>
    </row>
    <row r="122" spans="1:22">
      <c r="B122" s="336">
        <v>112</v>
      </c>
      <c r="C122" s="237">
        <v>28</v>
      </c>
      <c r="D122" s="82" t="s">
        <v>468</v>
      </c>
      <c r="E122" s="82" t="s">
        <v>626</v>
      </c>
      <c r="F122" s="82" t="s">
        <v>182</v>
      </c>
      <c r="G122" s="82" t="s">
        <v>504</v>
      </c>
      <c r="H122" s="82" t="s">
        <v>262</v>
      </c>
      <c r="I122" s="14">
        <v>94</v>
      </c>
      <c r="J122" s="222">
        <v>0.45</v>
      </c>
      <c r="K122" s="222">
        <v>0.84</v>
      </c>
      <c r="L122" s="83">
        <v>0.41934027777777777</v>
      </c>
      <c r="M122" s="14" t="s">
        <v>223</v>
      </c>
      <c r="N122" s="14" t="s">
        <v>1771</v>
      </c>
      <c r="O122" s="83">
        <v>6.2453703703703706E-2</v>
      </c>
      <c r="P122" s="14" t="s">
        <v>1718</v>
      </c>
      <c r="Q122" s="14">
        <v>1</v>
      </c>
      <c r="R122" s="14">
        <v>15</v>
      </c>
      <c r="S122" s="14">
        <v>1</v>
      </c>
      <c r="U122" s="79" t="s">
        <v>1780</v>
      </c>
      <c r="V122" s="79" t="s">
        <v>352</v>
      </c>
    </row>
    <row r="123" spans="1:22" s="340" customFormat="1">
      <c r="A123" s="340" t="s">
        <v>28</v>
      </c>
      <c r="B123" s="340" t="s">
        <v>28</v>
      </c>
      <c r="C123" s="340" t="s">
        <v>28</v>
      </c>
      <c r="D123" s="340" t="s">
        <v>28</v>
      </c>
      <c r="E123" s="340" t="s">
        <v>28</v>
      </c>
      <c r="F123" s="340" t="s">
        <v>28</v>
      </c>
      <c r="G123" s="340" t="s">
        <v>28</v>
      </c>
      <c r="H123" s="340" t="s">
        <v>28</v>
      </c>
      <c r="I123" s="340" t="s">
        <v>28</v>
      </c>
      <c r="J123" s="340" t="s">
        <v>28</v>
      </c>
      <c r="K123" s="340" t="s">
        <v>28</v>
      </c>
      <c r="L123" s="340" t="s">
        <v>28</v>
      </c>
      <c r="M123" s="340" t="s">
        <v>28</v>
      </c>
      <c r="N123" s="340" t="s">
        <v>28</v>
      </c>
      <c r="O123" s="340" t="s">
        <v>28</v>
      </c>
      <c r="P123" s="340" t="s">
        <v>28</v>
      </c>
      <c r="Q123" s="340" t="s">
        <v>28</v>
      </c>
      <c r="R123" s="340" t="s">
        <v>28</v>
      </c>
      <c r="S123" s="340" t="s">
        <v>28</v>
      </c>
      <c r="T123" s="340" t="s">
        <v>28</v>
      </c>
      <c r="U123" s="340" t="s">
        <v>28</v>
      </c>
      <c r="V123" s="340" t="s">
        <v>28</v>
      </c>
    </row>
  </sheetData>
  <mergeCells count="1">
    <mergeCell ref="N6:N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123"/>
  <sheetViews>
    <sheetView workbookViewId="0">
      <pane ySplit="10" topLeftCell="A11" activePane="bottomLeft" state="frozen"/>
      <selection pane="bottomLeft"/>
    </sheetView>
  </sheetViews>
  <sheetFormatPr defaultRowHeight="15"/>
  <cols>
    <col min="1" max="1" width="1.7109375" customWidth="1"/>
    <col min="2" max="2" width="4" style="336" customWidth="1"/>
    <col min="3" max="4" width="2.7109375" style="14" customWidth="1"/>
    <col min="5" max="5" width="22.140625" style="14" bestFit="1" customWidth="1"/>
    <col min="6" max="6" width="7.140625" style="14" customWidth="1"/>
    <col min="7" max="7" width="22.140625" style="14" bestFit="1" customWidth="1"/>
    <col min="8" max="8" width="22.5703125" style="14" customWidth="1"/>
    <col min="9" max="9" width="6.7109375" style="14" customWidth="1"/>
    <col min="10" max="11" width="8.7109375" style="222" customWidth="1"/>
    <col min="12" max="12" width="8.140625" style="14" customWidth="1"/>
    <col min="13" max="13" width="3.28515625" style="14" customWidth="1"/>
    <col min="14" max="14" width="10.140625" style="14" customWidth="1"/>
    <col min="15" max="15" width="8.7109375" style="14" customWidth="1"/>
    <col min="16" max="16" width="4.5703125" style="14" customWidth="1"/>
    <col min="17" max="17" width="4.5703125" style="111" customWidth="1"/>
    <col min="18" max="20" width="4.5703125" style="14" customWidth="1"/>
    <col min="21" max="21" width="79.140625" customWidth="1"/>
    <col min="22" max="22" width="54.5703125" customWidth="1"/>
    <col min="23" max="23" width="2.7109375" style="14" customWidth="1"/>
    <col min="24" max="24" width="30.7109375" customWidth="1"/>
    <col min="25" max="25" width="30.7109375" style="229" customWidth="1"/>
    <col min="26" max="26" width="4.7109375" style="249" customWidth="1"/>
    <col min="27" max="28" width="5.7109375" style="249" customWidth="1"/>
  </cols>
  <sheetData>
    <row r="1" spans="1:30" ht="18.75">
      <c r="A1" s="1" t="s">
        <v>1792</v>
      </c>
      <c r="C1" s="235"/>
      <c r="D1" s="235"/>
    </row>
    <row r="5" spans="1:30">
      <c r="G5" s="81"/>
      <c r="N5" s="249"/>
      <c r="O5" s="249">
        <f>O8/(3600*112)</f>
        <v>1.4254216269841269</v>
      </c>
    </row>
    <row r="6" spans="1:30">
      <c r="H6" s="138"/>
      <c r="I6" s="138">
        <f>I8/224</f>
        <v>76.575892857142861</v>
      </c>
      <c r="N6" s="380" t="s">
        <v>2276</v>
      </c>
      <c r="O6" s="247">
        <f>112*3600</f>
        <v>403200</v>
      </c>
    </row>
    <row r="7" spans="1:30">
      <c r="H7" s="138"/>
      <c r="I7" s="138" t="s">
        <v>2269</v>
      </c>
      <c r="N7" s="380"/>
      <c r="O7" s="247">
        <f>I8*10</f>
        <v>171530</v>
      </c>
      <c r="Z7" s="248">
        <f>SUM(Z11:Z125)</f>
        <v>98</v>
      </c>
      <c r="AA7" s="248">
        <f t="shared" ref="AA7:AB7" si="0">SUM(AA11:AA125)</f>
        <v>2475</v>
      </c>
      <c r="AB7" s="248">
        <f t="shared" si="0"/>
        <v>3090</v>
      </c>
    </row>
    <row r="8" spans="1:30">
      <c r="H8" s="138" t="s">
        <v>2270</v>
      </c>
      <c r="I8" s="138">
        <f>2*SUM(I11:I125)-47</f>
        <v>17153</v>
      </c>
      <c r="N8" s="246" t="s">
        <v>2271</v>
      </c>
      <c r="O8" s="247">
        <f>O6+O7</f>
        <v>574730</v>
      </c>
      <c r="Q8" s="111">
        <f>SUM(Q11:Q122)</f>
        <v>62</v>
      </c>
      <c r="R8" s="111">
        <v>15</v>
      </c>
      <c r="W8" s="381"/>
      <c r="X8" s="381"/>
      <c r="Z8" s="382" t="s">
        <v>177</v>
      </c>
      <c r="AA8" s="382"/>
      <c r="AB8" s="382"/>
    </row>
    <row r="9" spans="1:30" s="78" customFormat="1">
      <c r="B9" s="335" t="s">
        <v>0</v>
      </c>
      <c r="C9" s="233" t="s">
        <v>2260</v>
      </c>
      <c r="D9" s="233" t="s">
        <v>2261</v>
      </c>
      <c r="E9" s="219" t="s">
        <v>2</v>
      </c>
      <c r="F9" s="220" t="s">
        <v>365</v>
      </c>
      <c r="G9" s="219" t="s">
        <v>3</v>
      </c>
      <c r="H9" s="217" t="s">
        <v>176</v>
      </c>
      <c r="I9" s="218" t="s">
        <v>219</v>
      </c>
      <c r="J9" s="223" t="s">
        <v>220</v>
      </c>
      <c r="K9" s="223" t="s">
        <v>221</v>
      </c>
      <c r="L9" s="218" t="s">
        <v>201</v>
      </c>
      <c r="M9" s="218"/>
      <c r="N9" s="218"/>
      <c r="O9" s="218" t="s">
        <v>177</v>
      </c>
      <c r="P9" s="217" t="s">
        <v>11</v>
      </c>
      <c r="Q9" s="234" t="s">
        <v>2214</v>
      </c>
      <c r="R9" s="225" t="s">
        <v>2212</v>
      </c>
      <c r="S9" s="225" t="s">
        <v>2213</v>
      </c>
      <c r="T9" s="227" t="s">
        <v>2215</v>
      </c>
      <c r="U9" s="80" t="s">
        <v>222</v>
      </c>
      <c r="V9" s="80" t="s">
        <v>12</v>
      </c>
      <c r="W9" s="382" t="s">
        <v>2226</v>
      </c>
      <c r="X9" s="382"/>
      <c r="Y9" s="230" t="s">
        <v>4</v>
      </c>
      <c r="Z9" s="248" t="s">
        <v>2272</v>
      </c>
      <c r="AA9" s="248" t="s">
        <v>2273</v>
      </c>
      <c r="AB9" s="248" t="s">
        <v>242</v>
      </c>
      <c r="AC9" s="257">
        <f>Z7*3600 + AA7*60 + AB7</f>
        <v>504390</v>
      </c>
      <c r="AD9" s="256" t="s">
        <v>2275</v>
      </c>
    </row>
    <row r="10" spans="1:30">
      <c r="E10" s="82"/>
      <c r="G10" s="82"/>
      <c r="H10" s="82"/>
      <c r="P10" s="82"/>
      <c r="R10" s="82"/>
      <c r="S10" s="82"/>
      <c r="T10" s="82"/>
      <c r="U10" s="79"/>
      <c r="V10" s="79"/>
      <c r="W10" s="82"/>
      <c r="X10" s="79"/>
      <c r="Z10" s="248"/>
      <c r="AA10" s="248"/>
      <c r="AB10" s="248"/>
      <c r="AC10" s="249">
        <f>AC9/(3600*112)</f>
        <v>1.2509672619047618</v>
      </c>
      <c r="AD10" s="249" t="s">
        <v>2274</v>
      </c>
    </row>
    <row r="11" spans="1:30">
      <c r="B11" s="336">
        <v>1</v>
      </c>
      <c r="C11" s="237">
        <v>1</v>
      </c>
      <c r="D11" s="82" t="s">
        <v>469</v>
      </c>
      <c r="E11" s="82" t="s">
        <v>642</v>
      </c>
      <c r="F11" s="14" t="s">
        <v>7</v>
      </c>
      <c r="G11" s="82" t="s">
        <v>5</v>
      </c>
      <c r="H11" s="82" t="s">
        <v>264</v>
      </c>
      <c r="I11" s="14">
        <v>33</v>
      </c>
      <c r="J11" s="222" t="s">
        <v>1793</v>
      </c>
      <c r="K11" s="222" t="s">
        <v>1014</v>
      </c>
      <c r="L11" s="83">
        <v>0.74127314814814815</v>
      </c>
      <c r="M11" s="14" t="s">
        <v>223</v>
      </c>
      <c r="N11" s="14" t="s">
        <v>1771</v>
      </c>
      <c r="O11" s="83">
        <v>2.9328703703703704E-2</v>
      </c>
      <c r="P11" s="82" t="s">
        <v>1745</v>
      </c>
      <c r="R11" s="82"/>
      <c r="S11" s="82"/>
      <c r="T11" s="82"/>
      <c r="U11" s="79" t="s">
        <v>1794</v>
      </c>
      <c r="V11" s="79" t="s">
        <v>276</v>
      </c>
      <c r="W11" s="82"/>
      <c r="X11" s="79"/>
      <c r="Z11" s="249">
        <v>0</v>
      </c>
      <c r="AA11" s="249">
        <v>42</v>
      </c>
      <c r="AB11" s="249">
        <v>14</v>
      </c>
    </row>
    <row r="12" spans="1:30">
      <c r="B12" s="336">
        <v>2</v>
      </c>
      <c r="C12" s="237">
        <v>1</v>
      </c>
      <c r="D12" s="82" t="s">
        <v>472</v>
      </c>
      <c r="E12" s="82" t="s">
        <v>641</v>
      </c>
      <c r="F12" s="14" t="s">
        <v>7</v>
      </c>
      <c r="G12" s="82" t="s">
        <v>647</v>
      </c>
      <c r="H12" s="82" t="s">
        <v>264</v>
      </c>
      <c r="I12" s="14">
        <v>52</v>
      </c>
      <c r="J12" s="222">
        <v>23.96</v>
      </c>
      <c r="K12" s="222">
        <v>978.08</v>
      </c>
      <c r="L12" s="83">
        <v>0.7713310185185186</v>
      </c>
      <c r="M12" s="14" t="s">
        <v>223</v>
      </c>
      <c r="N12" s="14" t="s">
        <v>1771</v>
      </c>
      <c r="O12" s="83">
        <v>4.6944444444444448E-2</v>
      </c>
      <c r="P12" s="82" t="s">
        <v>1795</v>
      </c>
      <c r="R12" s="82"/>
      <c r="S12" s="82"/>
      <c r="T12" s="82"/>
      <c r="U12" s="79" t="s">
        <v>1796</v>
      </c>
      <c r="V12" s="79" t="s">
        <v>1797</v>
      </c>
      <c r="W12" s="82"/>
      <c r="X12" s="79"/>
      <c r="Z12" s="249">
        <v>1</v>
      </c>
      <c r="AA12" s="249">
        <v>7</v>
      </c>
      <c r="AB12" s="249">
        <v>36</v>
      </c>
    </row>
    <row r="13" spans="1:30">
      <c r="B13" s="336">
        <v>3</v>
      </c>
      <c r="C13" s="237">
        <v>1</v>
      </c>
      <c r="D13" s="82" t="s">
        <v>471</v>
      </c>
      <c r="E13" s="82" t="s">
        <v>306</v>
      </c>
      <c r="F13" s="14" t="s">
        <v>8</v>
      </c>
      <c r="G13" s="82" t="s">
        <v>258</v>
      </c>
      <c r="H13" s="82" t="s">
        <v>264</v>
      </c>
      <c r="I13" s="14">
        <v>75</v>
      </c>
      <c r="J13" s="222">
        <f>-O31</f>
        <v>-4.7662037037037037E-2</v>
      </c>
      <c r="K13" s="222">
        <f>-O48</f>
        <v>-4.7696759259259258E-2</v>
      </c>
      <c r="L13" s="83">
        <v>0.81915509259259256</v>
      </c>
      <c r="M13" s="14" t="s">
        <v>223</v>
      </c>
      <c r="N13" s="14" t="s">
        <v>1771</v>
      </c>
      <c r="O13" s="83">
        <v>5.4386574074074073E-2</v>
      </c>
      <c r="P13" s="82" t="s">
        <v>1798</v>
      </c>
      <c r="R13" s="82"/>
      <c r="S13" s="82"/>
      <c r="T13" s="82"/>
      <c r="U13" s="79" t="s">
        <v>1799</v>
      </c>
      <c r="V13" s="79" t="s">
        <v>1800</v>
      </c>
      <c r="W13" s="82"/>
      <c r="X13" s="79"/>
      <c r="Z13" s="249">
        <v>1</v>
      </c>
      <c r="AA13" s="249">
        <v>18</v>
      </c>
      <c r="AB13" s="249">
        <v>19</v>
      </c>
    </row>
    <row r="14" spans="1:30">
      <c r="B14" s="336">
        <v>4</v>
      </c>
      <c r="C14" s="237">
        <v>1</v>
      </c>
      <c r="D14" s="82" t="s">
        <v>468</v>
      </c>
      <c r="E14" s="82" t="s">
        <v>643</v>
      </c>
      <c r="F14" s="14" t="s">
        <v>182</v>
      </c>
      <c r="G14" s="82" t="s">
        <v>644</v>
      </c>
      <c r="H14" s="82" t="s">
        <v>266</v>
      </c>
      <c r="I14" s="14">
        <v>40</v>
      </c>
      <c r="J14" s="222">
        <v>0</v>
      </c>
      <c r="K14" s="222">
        <v>0.01</v>
      </c>
      <c r="L14" s="83">
        <v>0.87430555555555556</v>
      </c>
      <c r="M14" s="14" t="s">
        <v>223</v>
      </c>
      <c r="N14" s="14" t="s">
        <v>1771</v>
      </c>
      <c r="O14" s="83">
        <v>3.8460648148148147E-2</v>
      </c>
      <c r="P14" s="82" t="s">
        <v>1524</v>
      </c>
      <c r="R14" s="82"/>
      <c r="S14" s="82"/>
      <c r="T14" s="82"/>
      <c r="U14" s="79" t="s">
        <v>1801</v>
      </c>
      <c r="V14" s="79" t="s">
        <v>1802</v>
      </c>
      <c r="W14" s="82"/>
      <c r="X14" s="79"/>
      <c r="Z14" s="249">
        <v>0</v>
      </c>
      <c r="AA14" s="249">
        <v>55</v>
      </c>
      <c r="AB14" s="249">
        <v>23</v>
      </c>
    </row>
    <row r="15" spans="1:30">
      <c r="B15" s="336">
        <v>5</v>
      </c>
      <c r="C15" s="237">
        <v>2</v>
      </c>
      <c r="D15" s="82" t="s">
        <v>469</v>
      </c>
      <c r="E15" s="82" t="s">
        <v>5</v>
      </c>
      <c r="F15" s="14" t="s">
        <v>8</v>
      </c>
      <c r="G15" s="82" t="s">
        <v>644</v>
      </c>
      <c r="H15" s="82" t="s">
        <v>264</v>
      </c>
      <c r="I15" s="14">
        <v>77</v>
      </c>
      <c r="J15" s="222">
        <v>-22.49</v>
      </c>
      <c r="K15" s="222">
        <f>-O25</f>
        <v>-5.4212962962962963E-2</v>
      </c>
      <c r="L15" s="83">
        <v>0.91347222222222213</v>
      </c>
      <c r="M15" s="14" t="s">
        <v>223</v>
      </c>
      <c r="N15" s="14" t="s">
        <v>1771</v>
      </c>
      <c r="O15" s="83">
        <v>5.4490740740740735E-2</v>
      </c>
      <c r="P15" s="82" t="s">
        <v>35</v>
      </c>
      <c r="R15" s="82"/>
      <c r="S15" s="82"/>
      <c r="T15" s="82"/>
      <c r="U15" s="79" t="s">
        <v>1803</v>
      </c>
      <c r="V15" s="79" t="s">
        <v>286</v>
      </c>
      <c r="W15" s="82"/>
      <c r="X15" s="79"/>
      <c r="Z15" s="249">
        <v>1</v>
      </c>
      <c r="AA15" s="249">
        <v>18</v>
      </c>
      <c r="AB15" s="249">
        <v>28</v>
      </c>
    </row>
    <row r="16" spans="1:30">
      <c r="B16" s="336">
        <v>6</v>
      </c>
      <c r="C16" s="237">
        <v>2</v>
      </c>
      <c r="D16" s="82" t="s">
        <v>472</v>
      </c>
      <c r="E16" s="82" t="s">
        <v>258</v>
      </c>
      <c r="F16" s="14" t="s">
        <v>182</v>
      </c>
      <c r="G16" s="82" t="s">
        <v>643</v>
      </c>
      <c r="H16" s="82" t="s">
        <v>266</v>
      </c>
      <c r="I16" s="14">
        <v>39</v>
      </c>
      <c r="J16" s="222">
        <v>0</v>
      </c>
      <c r="K16" s="222">
        <v>0</v>
      </c>
      <c r="L16" s="83">
        <v>0.96865740740740736</v>
      </c>
      <c r="M16" s="14" t="s">
        <v>223</v>
      </c>
      <c r="N16" s="14" t="s">
        <v>1771</v>
      </c>
      <c r="O16" s="83">
        <v>3.2372685185185185E-2</v>
      </c>
      <c r="P16" s="82" t="s">
        <v>693</v>
      </c>
      <c r="R16" s="82"/>
      <c r="S16" s="82"/>
      <c r="T16" s="82"/>
      <c r="U16" s="79" t="s">
        <v>1804</v>
      </c>
      <c r="V16" s="79" t="s">
        <v>1005</v>
      </c>
      <c r="W16" s="82"/>
      <c r="X16" s="79"/>
      <c r="Z16" s="249">
        <v>0</v>
      </c>
      <c r="AA16" s="249">
        <v>46</v>
      </c>
      <c r="AB16" s="249">
        <v>37</v>
      </c>
    </row>
    <row r="17" spans="2:28">
      <c r="B17" s="336">
        <v>7</v>
      </c>
      <c r="C17" s="237">
        <v>2</v>
      </c>
      <c r="D17" s="82" t="s">
        <v>471</v>
      </c>
      <c r="E17" s="82" t="s">
        <v>647</v>
      </c>
      <c r="F17" s="14" t="s">
        <v>182</v>
      </c>
      <c r="G17" s="82" t="s">
        <v>306</v>
      </c>
      <c r="H17" s="82" t="s">
        <v>262</v>
      </c>
      <c r="I17" s="14">
        <v>45</v>
      </c>
      <c r="J17" s="222">
        <v>0</v>
      </c>
      <c r="K17" s="222">
        <v>-0.68</v>
      </c>
      <c r="L17" s="83">
        <v>1.8055555555555557E-3</v>
      </c>
      <c r="M17" s="14" t="s">
        <v>223</v>
      </c>
      <c r="N17" s="14" t="s">
        <v>1805</v>
      </c>
      <c r="O17" s="83">
        <v>4.2476851851851849E-2</v>
      </c>
      <c r="P17" s="82" t="s">
        <v>320</v>
      </c>
      <c r="R17" s="82"/>
      <c r="S17" s="82"/>
      <c r="T17" s="82"/>
      <c r="U17" s="79" t="s">
        <v>1806</v>
      </c>
      <c r="V17" s="79" t="s">
        <v>321</v>
      </c>
      <c r="W17" s="82"/>
      <c r="X17" s="79"/>
      <c r="Z17" s="249">
        <v>1</v>
      </c>
      <c r="AA17" s="249">
        <v>1</v>
      </c>
      <c r="AB17" s="249">
        <v>10</v>
      </c>
    </row>
    <row r="18" spans="2:28">
      <c r="B18" s="336">
        <v>8</v>
      </c>
      <c r="C18" s="237">
        <v>2</v>
      </c>
      <c r="D18" s="82" t="s">
        <v>468</v>
      </c>
      <c r="E18" s="82" t="s">
        <v>642</v>
      </c>
      <c r="F18" s="14" t="s">
        <v>182</v>
      </c>
      <c r="G18" s="82" t="s">
        <v>641</v>
      </c>
      <c r="H18" s="82" t="s">
        <v>279</v>
      </c>
      <c r="I18" s="14">
        <v>89</v>
      </c>
      <c r="J18" s="222">
        <v>0</v>
      </c>
      <c r="K18" s="222">
        <v>0</v>
      </c>
      <c r="L18" s="83">
        <v>4.4988425925925925E-2</v>
      </c>
      <c r="M18" s="14" t="s">
        <v>223</v>
      </c>
      <c r="N18" s="14" t="s">
        <v>1805</v>
      </c>
      <c r="O18" s="83">
        <v>5.9513888888888887E-2</v>
      </c>
      <c r="P18" s="82" t="s">
        <v>357</v>
      </c>
      <c r="R18" s="82"/>
      <c r="S18" s="82"/>
      <c r="T18" s="82"/>
      <c r="U18" s="79" t="s">
        <v>1807</v>
      </c>
      <c r="V18" s="79" t="s">
        <v>358</v>
      </c>
      <c r="W18" s="82"/>
      <c r="X18" s="79"/>
      <c r="Z18" s="249">
        <v>1</v>
      </c>
      <c r="AA18" s="249">
        <v>25</v>
      </c>
      <c r="AB18" s="249">
        <v>42</v>
      </c>
    </row>
    <row r="19" spans="2:28">
      <c r="B19" s="336">
        <v>9</v>
      </c>
      <c r="C19" s="237">
        <v>3</v>
      </c>
      <c r="D19" s="82" t="s">
        <v>469</v>
      </c>
      <c r="E19" s="82" t="s">
        <v>641</v>
      </c>
      <c r="F19" s="14" t="s">
        <v>7</v>
      </c>
      <c r="G19" s="82" t="s">
        <v>5</v>
      </c>
      <c r="H19" s="82" t="s">
        <v>264</v>
      </c>
      <c r="I19" s="14">
        <v>61</v>
      </c>
      <c r="J19" s="222">
        <v>22.81</v>
      </c>
      <c r="K19" s="222" t="s">
        <v>1808</v>
      </c>
      <c r="L19" s="83">
        <v>0.10534722222222222</v>
      </c>
      <c r="M19" s="14" t="s">
        <v>223</v>
      </c>
      <c r="N19" s="14" t="s">
        <v>1805</v>
      </c>
      <c r="O19" s="83">
        <v>4.6863425925925926E-2</v>
      </c>
      <c r="P19" s="82" t="s">
        <v>1809</v>
      </c>
      <c r="R19" s="82"/>
      <c r="S19" s="82"/>
      <c r="T19" s="82"/>
      <c r="U19" s="79" t="s">
        <v>1810</v>
      </c>
      <c r="V19" s="79" t="s">
        <v>1811</v>
      </c>
      <c r="W19" s="82"/>
      <c r="X19" s="79"/>
      <c r="Z19" s="249">
        <v>1</v>
      </c>
      <c r="AA19" s="249">
        <v>7</v>
      </c>
      <c r="AB19" s="249">
        <v>29</v>
      </c>
    </row>
    <row r="20" spans="2:28">
      <c r="B20" s="336">
        <v>10</v>
      </c>
      <c r="C20" s="237">
        <v>3</v>
      </c>
      <c r="D20" s="82" t="s">
        <v>472</v>
      </c>
      <c r="E20" s="82" t="s">
        <v>306</v>
      </c>
      <c r="F20" s="14" t="s">
        <v>182</v>
      </c>
      <c r="G20" s="82" t="s">
        <v>642</v>
      </c>
      <c r="H20" s="82" t="s">
        <v>262</v>
      </c>
      <c r="I20" s="14">
        <v>88</v>
      </c>
      <c r="J20" s="222">
        <v>-0.7</v>
      </c>
      <c r="K20" s="222">
        <v>-0.24</v>
      </c>
      <c r="L20" s="83">
        <v>0.15305555555555556</v>
      </c>
      <c r="M20" s="14" t="s">
        <v>223</v>
      </c>
      <c r="N20" s="14" t="s">
        <v>1805</v>
      </c>
      <c r="O20" s="83">
        <v>5.8657407407407408E-2</v>
      </c>
      <c r="P20" s="82" t="s">
        <v>1812</v>
      </c>
      <c r="Q20" s="111">
        <v>1</v>
      </c>
      <c r="R20" s="82" t="s">
        <v>2217</v>
      </c>
      <c r="S20" s="82" t="s">
        <v>469</v>
      </c>
      <c r="T20" s="82"/>
      <c r="U20" s="79" t="s">
        <v>1813</v>
      </c>
      <c r="V20" s="79" t="s">
        <v>1814</v>
      </c>
      <c r="W20" s="82"/>
      <c r="X20" s="79"/>
      <c r="Z20" s="249">
        <v>1</v>
      </c>
      <c r="AA20" s="249">
        <v>24</v>
      </c>
      <c r="AB20" s="249">
        <v>28</v>
      </c>
    </row>
    <row r="21" spans="2:28">
      <c r="B21" s="336">
        <v>11</v>
      </c>
      <c r="C21" s="237">
        <v>3</v>
      </c>
      <c r="D21" s="82" t="s">
        <v>471</v>
      </c>
      <c r="E21" s="82" t="s">
        <v>643</v>
      </c>
      <c r="F21" s="14" t="s">
        <v>182</v>
      </c>
      <c r="G21" s="82" t="s">
        <v>647</v>
      </c>
      <c r="H21" s="82" t="s">
        <v>268</v>
      </c>
      <c r="I21" s="14">
        <v>76</v>
      </c>
      <c r="J21" s="222">
        <v>0</v>
      </c>
      <c r="K21" s="222">
        <v>0.03</v>
      </c>
      <c r="L21" s="83">
        <v>0.21244212962962963</v>
      </c>
      <c r="M21" s="14" t="s">
        <v>223</v>
      </c>
      <c r="N21" s="14" t="s">
        <v>1805</v>
      </c>
      <c r="O21" s="83">
        <v>5.230324074074074E-2</v>
      </c>
      <c r="P21" s="82" t="s">
        <v>1815</v>
      </c>
      <c r="Q21" s="111">
        <v>1</v>
      </c>
      <c r="R21" s="82" t="s">
        <v>499</v>
      </c>
      <c r="S21" s="82"/>
      <c r="T21" s="82"/>
      <c r="U21" s="79" t="s">
        <v>1816</v>
      </c>
      <c r="V21" s="79" t="s">
        <v>1817</v>
      </c>
      <c r="W21" s="82"/>
      <c r="X21" s="79"/>
      <c r="Z21" s="249">
        <v>1</v>
      </c>
      <c r="AA21" s="249">
        <v>15</v>
      </c>
      <c r="AB21" s="249">
        <v>19</v>
      </c>
    </row>
    <row r="22" spans="2:28">
      <c r="B22" s="336">
        <v>12</v>
      </c>
      <c r="C22" s="237">
        <v>3</v>
      </c>
      <c r="D22" s="82" t="s">
        <v>468</v>
      </c>
      <c r="E22" s="82" t="s">
        <v>644</v>
      </c>
      <c r="F22" s="14" t="s">
        <v>7</v>
      </c>
      <c r="G22" s="82" t="s">
        <v>258</v>
      </c>
      <c r="H22" s="82" t="s">
        <v>264</v>
      </c>
      <c r="I22" s="14">
        <v>62</v>
      </c>
      <c r="J22" s="222" t="s">
        <v>1818</v>
      </c>
      <c r="K22" s="222" t="s">
        <v>981</v>
      </c>
      <c r="L22" s="83">
        <v>0.26543981481481482</v>
      </c>
      <c r="M22" s="14" t="s">
        <v>223</v>
      </c>
      <c r="N22" s="14" t="s">
        <v>1805</v>
      </c>
      <c r="O22" s="83">
        <v>5.0381944444444444E-2</v>
      </c>
      <c r="P22" s="82" t="s">
        <v>37</v>
      </c>
      <c r="Q22" s="111">
        <v>1</v>
      </c>
      <c r="R22" s="82" t="s">
        <v>473</v>
      </c>
      <c r="S22" s="82" t="s">
        <v>469</v>
      </c>
      <c r="T22" s="82" t="s">
        <v>7</v>
      </c>
      <c r="U22" s="79" t="s">
        <v>1819</v>
      </c>
      <c r="V22" s="79" t="s">
        <v>276</v>
      </c>
      <c r="W22" s="82"/>
      <c r="X22" s="79"/>
      <c r="Z22" s="249">
        <v>1</v>
      </c>
      <c r="AA22" s="249">
        <v>12</v>
      </c>
      <c r="AB22" s="249">
        <v>33</v>
      </c>
    </row>
    <row r="23" spans="2:28">
      <c r="B23" s="336">
        <v>13</v>
      </c>
      <c r="C23" s="237">
        <v>4</v>
      </c>
      <c r="D23" s="82" t="s">
        <v>469</v>
      </c>
      <c r="E23" s="82" t="s">
        <v>5</v>
      </c>
      <c r="F23" s="14" t="s">
        <v>182</v>
      </c>
      <c r="G23" s="82" t="s">
        <v>258</v>
      </c>
      <c r="H23" s="82" t="s">
        <v>266</v>
      </c>
      <c r="I23" s="14">
        <v>64</v>
      </c>
      <c r="J23" s="222">
        <v>0</v>
      </c>
      <c r="K23" s="222">
        <v>-0.03</v>
      </c>
      <c r="L23" s="83">
        <v>0.31658564814814816</v>
      </c>
      <c r="M23" s="14" t="s">
        <v>223</v>
      </c>
      <c r="N23" s="14" t="s">
        <v>1805</v>
      </c>
      <c r="O23" s="83">
        <v>4.3946759259259255E-2</v>
      </c>
      <c r="P23" s="82" t="s">
        <v>399</v>
      </c>
      <c r="Q23" s="111">
        <v>1</v>
      </c>
      <c r="R23" s="82" t="s">
        <v>2218</v>
      </c>
      <c r="S23" s="82" t="s">
        <v>469</v>
      </c>
      <c r="T23" s="82"/>
      <c r="U23" s="79" t="s">
        <v>1820</v>
      </c>
      <c r="V23" s="79" t="s">
        <v>1821</v>
      </c>
      <c r="W23" s="82"/>
      <c r="X23" s="79"/>
      <c r="Z23" s="249">
        <v>1</v>
      </c>
      <c r="AA23" s="249">
        <v>3</v>
      </c>
      <c r="AB23" s="249">
        <v>17</v>
      </c>
    </row>
    <row r="24" spans="2:28">
      <c r="B24" s="336">
        <v>14</v>
      </c>
      <c r="C24" s="237">
        <v>4</v>
      </c>
      <c r="D24" s="82" t="s">
        <v>472</v>
      </c>
      <c r="E24" s="82" t="s">
        <v>647</v>
      </c>
      <c r="F24" s="14" t="s">
        <v>182</v>
      </c>
      <c r="G24" s="82" t="s">
        <v>644</v>
      </c>
      <c r="H24" s="82" t="s">
        <v>266</v>
      </c>
      <c r="I24" s="14">
        <v>95</v>
      </c>
      <c r="J24" s="222">
        <v>0</v>
      </c>
      <c r="K24" s="222">
        <v>0</v>
      </c>
      <c r="L24" s="83">
        <v>0.36129629629629628</v>
      </c>
      <c r="M24" s="14" t="s">
        <v>223</v>
      </c>
      <c r="N24" s="14" t="s">
        <v>1805</v>
      </c>
      <c r="O24" s="83">
        <v>5.710648148148148E-2</v>
      </c>
      <c r="P24" s="82" t="s">
        <v>1822</v>
      </c>
      <c r="R24" s="82"/>
      <c r="S24" s="82"/>
      <c r="T24" s="82"/>
      <c r="U24" s="79" t="s">
        <v>1823</v>
      </c>
      <c r="V24" s="79" t="s">
        <v>1824</v>
      </c>
      <c r="W24" s="82"/>
      <c r="X24" s="79"/>
      <c r="Z24" s="249">
        <v>1</v>
      </c>
      <c r="AA24" s="249">
        <v>22</v>
      </c>
      <c r="AB24" s="249">
        <v>14</v>
      </c>
    </row>
    <row r="25" spans="2:28">
      <c r="B25" s="336">
        <v>15</v>
      </c>
      <c r="C25" s="237">
        <v>4</v>
      </c>
      <c r="D25" s="82" t="s">
        <v>471</v>
      </c>
      <c r="E25" s="82" t="s">
        <v>642</v>
      </c>
      <c r="F25" s="14" t="s">
        <v>182</v>
      </c>
      <c r="G25" s="82" t="s">
        <v>643</v>
      </c>
      <c r="H25" s="82" t="s">
        <v>268</v>
      </c>
      <c r="I25" s="14">
        <v>74</v>
      </c>
      <c r="J25" s="222">
        <v>0</v>
      </c>
      <c r="K25" s="222">
        <v>-3.68</v>
      </c>
      <c r="L25" s="83">
        <v>0.41910879629629627</v>
      </c>
      <c r="M25" s="14" t="s">
        <v>223</v>
      </c>
      <c r="N25" s="14" t="s">
        <v>1805</v>
      </c>
      <c r="O25" s="83">
        <v>5.4212962962962963E-2</v>
      </c>
      <c r="P25" s="82" t="s">
        <v>35</v>
      </c>
      <c r="Q25" s="111">
        <v>1</v>
      </c>
      <c r="R25" s="82" t="s">
        <v>499</v>
      </c>
      <c r="S25" s="82"/>
      <c r="T25" s="82"/>
      <c r="U25" s="79" t="s">
        <v>1825</v>
      </c>
      <c r="V25" s="79" t="s">
        <v>286</v>
      </c>
      <c r="W25" s="82"/>
      <c r="X25" s="79"/>
      <c r="Z25" s="249">
        <v>1</v>
      </c>
      <c r="AA25" s="249">
        <v>18</v>
      </c>
      <c r="AB25" s="249">
        <v>4</v>
      </c>
    </row>
    <row r="26" spans="2:28">
      <c r="B26" s="336">
        <v>16</v>
      </c>
      <c r="C26" s="237">
        <v>4</v>
      </c>
      <c r="D26" s="82" t="s">
        <v>468</v>
      </c>
      <c r="E26" s="82" t="s">
        <v>641</v>
      </c>
      <c r="F26" s="14" t="s">
        <v>7</v>
      </c>
      <c r="G26" s="82" t="s">
        <v>306</v>
      </c>
      <c r="H26" s="82" t="s">
        <v>264</v>
      </c>
      <c r="I26" s="14">
        <v>37</v>
      </c>
      <c r="J26" s="222">
        <v>17.71</v>
      </c>
      <c r="K26" s="222">
        <v>12.03</v>
      </c>
      <c r="L26" s="83">
        <v>0.47405092592592596</v>
      </c>
      <c r="M26" s="14" t="s">
        <v>223</v>
      </c>
      <c r="N26" s="14" t="s">
        <v>1805</v>
      </c>
      <c r="O26" s="83">
        <v>3.7303240740740741E-2</v>
      </c>
      <c r="P26" s="82" t="s">
        <v>1826</v>
      </c>
      <c r="R26" s="82"/>
      <c r="S26" s="82"/>
      <c r="T26" s="82"/>
      <c r="U26" s="79" t="s">
        <v>1827</v>
      </c>
      <c r="V26" s="79" t="s">
        <v>1828</v>
      </c>
      <c r="W26" s="82"/>
      <c r="X26" s="79"/>
      <c r="Z26" s="249">
        <v>0</v>
      </c>
      <c r="AA26" s="249">
        <v>53</v>
      </c>
      <c r="AB26" s="249">
        <v>43</v>
      </c>
    </row>
    <row r="27" spans="2:28">
      <c r="B27" s="336">
        <v>17</v>
      </c>
      <c r="C27" s="237">
        <v>5</v>
      </c>
      <c r="D27" s="82" t="s">
        <v>469</v>
      </c>
      <c r="E27" s="82" t="s">
        <v>306</v>
      </c>
      <c r="F27" s="14" t="s">
        <v>182</v>
      </c>
      <c r="G27" s="82" t="s">
        <v>5</v>
      </c>
      <c r="H27" s="82" t="s">
        <v>266</v>
      </c>
      <c r="I27" s="14">
        <v>51</v>
      </c>
      <c r="J27" s="222">
        <v>0</v>
      </c>
      <c r="K27" s="222">
        <v>0</v>
      </c>
      <c r="L27" s="83">
        <v>0.51219907407407406</v>
      </c>
      <c r="M27" s="14" t="s">
        <v>223</v>
      </c>
      <c r="N27" s="14" t="s">
        <v>1805</v>
      </c>
      <c r="O27" s="83">
        <v>4.3206018518518519E-2</v>
      </c>
      <c r="P27" s="82" t="s">
        <v>15</v>
      </c>
      <c r="R27" s="82"/>
      <c r="S27" s="82"/>
      <c r="T27" s="82"/>
      <c r="U27" s="79" t="s">
        <v>1829</v>
      </c>
      <c r="V27" s="79" t="s">
        <v>1830</v>
      </c>
      <c r="W27" s="82"/>
      <c r="X27" s="79"/>
      <c r="Z27" s="249">
        <v>1</v>
      </c>
      <c r="AA27" s="249">
        <v>2</v>
      </c>
      <c r="AB27" s="249">
        <v>13</v>
      </c>
    </row>
    <row r="28" spans="2:28">
      <c r="B28" s="336">
        <v>18</v>
      </c>
      <c r="C28" s="237">
        <v>5</v>
      </c>
      <c r="D28" s="82" t="s">
        <v>472</v>
      </c>
      <c r="E28" s="82" t="s">
        <v>643</v>
      </c>
      <c r="F28" s="14" t="s">
        <v>182</v>
      </c>
      <c r="G28" s="82" t="s">
        <v>641</v>
      </c>
      <c r="H28" s="82" t="s">
        <v>262</v>
      </c>
      <c r="I28" s="14">
        <v>131</v>
      </c>
      <c r="J28" s="222">
        <v>0</v>
      </c>
      <c r="K28" s="222">
        <v>0</v>
      </c>
      <c r="L28" s="83">
        <v>0.55613425925925919</v>
      </c>
      <c r="M28" s="14" t="s">
        <v>223</v>
      </c>
      <c r="N28" s="14" t="s">
        <v>1805</v>
      </c>
      <c r="O28" s="83">
        <v>7.0474537037037044E-2</v>
      </c>
      <c r="P28" s="82" t="s">
        <v>313</v>
      </c>
      <c r="Q28" s="111">
        <v>1</v>
      </c>
      <c r="R28" s="82" t="s">
        <v>2219</v>
      </c>
      <c r="S28" s="82" t="s">
        <v>469</v>
      </c>
      <c r="T28" s="82"/>
      <c r="U28" s="79" t="s">
        <v>1831</v>
      </c>
      <c r="V28" s="79" t="s">
        <v>314</v>
      </c>
      <c r="W28" s="82"/>
      <c r="X28" s="79"/>
      <c r="Z28" s="249">
        <v>1</v>
      </c>
      <c r="AA28" s="249">
        <v>41</v>
      </c>
      <c r="AB28" s="249">
        <v>29</v>
      </c>
    </row>
    <row r="29" spans="2:28">
      <c r="B29" s="336">
        <v>19</v>
      </c>
      <c r="C29" s="237">
        <v>5</v>
      </c>
      <c r="D29" s="82" t="s">
        <v>471</v>
      </c>
      <c r="E29" s="82" t="s">
        <v>644</v>
      </c>
      <c r="F29" s="14" t="s">
        <v>182</v>
      </c>
      <c r="G29" s="82" t="s">
        <v>642</v>
      </c>
      <c r="H29" s="82" t="s">
        <v>266</v>
      </c>
      <c r="I29" s="14">
        <v>51</v>
      </c>
      <c r="J29" s="222">
        <v>0.01</v>
      </c>
      <c r="K29" s="222">
        <v>0</v>
      </c>
      <c r="L29" s="83">
        <v>0.62748842592592591</v>
      </c>
      <c r="M29" s="14" t="s">
        <v>223</v>
      </c>
      <c r="N29" s="14" t="s">
        <v>1805</v>
      </c>
      <c r="O29" s="83">
        <v>4.5092592592592594E-2</v>
      </c>
      <c r="P29" s="82" t="s">
        <v>1832</v>
      </c>
      <c r="R29" s="82"/>
      <c r="S29" s="82"/>
      <c r="T29" s="82"/>
      <c r="U29" s="79" t="s">
        <v>1833</v>
      </c>
      <c r="V29" s="79" t="s">
        <v>1834</v>
      </c>
      <c r="W29" s="82"/>
      <c r="X29" s="79"/>
      <c r="Z29" s="249">
        <v>1</v>
      </c>
      <c r="AA29" s="249">
        <v>4</v>
      </c>
      <c r="AB29" s="249">
        <v>56</v>
      </c>
    </row>
    <row r="30" spans="2:28">
      <c r="B30" s="336">
        <v>20</v>
      </c>
      <c r="C30" s="237">
        <v>5</v>
      </c>
      <c r="D30" s="82" t="s">
        <v>468</v>
      </c>
      <c r="E30" s="82" t="s">
        <v>258</v>
      </c>
      <c r="F30" s="14" t="s">
        <v>7</v>
      </c>
      <c r="G30" s="82" t="s">
        <v>647</v>
      </c>
      <c r="H30" s="82" t="s">
        <v>264</v>
      </c>
      <c r="I30" s="14">
        <v>54</v>
      </c>
      <c r="J30" s="222">
        <v>19.649999999999999</v>
      </c>
      <c r="K30" s="222">
        <v>972.06</v>
      </c>
      <c r="L30" s="83">
        <v>0.67329861111111111</v>
      </c>
      <c r="M30" s="14" t="s">
        <v>223</v>
      </c>
      <c r="N30" s="14" t="s">
        <v>1805</v>
      </c>
      <c r="O30" s="83">
        <v>4.5312499999999999E-2</v>
      </c>
      <c r="P30" s="82" t="s">
        <v>432</v>
      </c>
      <c r="R30" s="82"/>
      <c r="S30" s="82"/>
      <c r="T30" s="82"/>
      <c r="U30" s="79" t="s">
        <v>1835</v>
      </c>
      <c r="V30" s="79" t="s">
        <v>1836</v>
      </c>
      <c r="W30" s="82"/>
      <c r="X30" s="79"/>
      <c r="Z30" s="249">
        <v>1</v>
      </c>
      <c r="AA30" s="249">
        <v>5</v>
      </c>
      <c r="AB30" s="249">
        <v>15</v>
      </c>
    </row>
    <row r="31" spans="2:28">
      <c r="B31" s="336">
        <v>21</v>
      </c>
      <c r="C31" s="237">
        <v>6</v>
      </c>
      <c r="D31" s="82" t="s">
        <v>469</v>
      </c>
      <c r="E31" s="82" t="s">
        <v>5</v>
      </c>
      <c r="F31" s="14" t="s">
        <v>182</v>
      </c>
      <c r="G31" s="82" t="s">
        <v>647</v>
      </c>
      <c r="H31" s="82" t="s">
        <v>266</v>
      </c>
      <c r="I31" s="14">
        <v>77</v>
      </c>
      <c r="J31" s="222">
        <v>0</v>
      </c>
      <c r="K31" s="222">
        <v>0</v>
      </c>
      <c r="L31" s="83">
        <v>0.71940972222222221</v>
      </c>
      <c r="M31" s="14" t="s">
        <v>223</v>
      </c>
      <c r="N31" s="14" t="s">
        <v>1805</v>
      </c>
      <c r="O31" s="83">
        <v>4.7662037037037037E-2</v>
      </c>
      <c r="P31" s="82" t="s">
        <v>1837</v>
      </c>
      <c r="R31" s="82"/>
      <c r="S31" s="82"/>
      <c r="T31" s="82"/>
      <c r="U31" s="79" t="s">
        <v>1838</v>
      </c>
      <c r="V31" s="79" t="s">
        <v>1839</v>
      </c>
      <c r="W31" s="82"/>
      <c r="X31" s="79"/>
      <c r="Z31" s="249">
        <v>1</v>
      </c>
      <c r="AA31" s="249">
        <v>8</v>
      </c>
      <c r="AB31" s="249">
        <v>38</v>
      </c>
    </row>
    <row r="32" spans="2:28">
      <c r="B32" s="336">
        <v>22</v>
      </c>
      <c r="C32" s="237">
        <v>6</v>
      </c>
      <c r="D32" s="82" t="s">
        <v>472</v>
      </c>
      <c r="E32" s="82" t="s">
        <v>642</v>
      </c>
      <c r="F32" s="14" t="s">
        <v>7</v>
      </c>
      <c r="G32" s="82" t="s">
        <v>258</v>
      </c>
      <c r="H32" s="82" t="s">
        <v>264</v>
      </c>
      <c r="I32" s="14">
        <v>69</v>
      </c>
      <c r="J32" s="222" t="s">
        <v>1299</v>
      </c>
      <c r="K32" s="222" t="s">
        <v>1647</v>
      </c>
      <c r="L32" s="83">
        <v>0.76776620370370363</v>
      </c>
      <c r="M32" s="14" t="s">
        <v>223</v>
      </c>
      <c r="N32" s="14" t="s">
        <v>1805</v>
      </c>
      <c r="O32" s="83">
        <v>5.451388888888889E-2</v>
      </c>
      <c r="P32" s="82" t="s">
        <v>54</v>
      </c>
      <c r="R32" s="82"/>
      <c r="S32" s="82"/>
      <c r="T32" s="82"/>
      <c r="U32" s="79" t="s">
        <v>1840</v>
      </c>
      <c r="V32" s="79" t="s">
        <v>269</v>
      </c>
      <c r="W32" s="82"/>
      <c r="X32" s="79"/>
      <c r="Z32" s="249">
        <v>1</v>
      </c>
      <c r="AA32" s="249">
        <v>18</v>
      </c>
      <c r="AB32" s="249">
        <v>30</v>
      </c>
    </row>
    <row r="33" spans="2:28">
      <c r="B33" s="336">
        <v>23</v>
      </c>
      <c r="C33" s="237">
        <v>6</v>
      </c>
      <c r="D33" s="82" t="s">
        <v>471</v>
      </c>
      <c r="E33" s="82" t="s">
        <v>641</v>
      </c>
      <c r="F33" s="14" t="s">
        <v>7</v>
      </c>
      <c r="G33" s="82" t="s">
        <v>644</v>
      </c>
      <c r="H33" s="82" t="s">
        <v>264</v>
      </c>
      <c r="I33" s="14">
        <v>66</v>
      </c>
      <c r="J33" s="222">
        <v>21.01</v>
      </c>
      <c r="K33" s="222">
        <v>15.79</v>
      </c>
      <c r="L33" s="83">
        <v>0.82305555555555554</v>
      </c>
      <c r="M33" s="14" t="s">
        <v>223</v>
      </c>
      <c r="N33" s="14" t="s">
        <v>1805</v>
      </c>
      <c r="O33" s="83">
        <v>5.3368055555555551E-2</v>
      </c>
      <c r="P33" s="82" t="s">
        <v>460</v>
      </c>
      <c r="R33" s="82"/>
      <c r="S33" s="82"/>
      <c r="T33" s="82"/>
      <c r="U33" s="79" t="s">
        <v>1841</v>
      </c>
      <c r="V33" s="79" t="s">
        <v>1242</v>
      </c>
      <c r="W33" s="82"/>
      <c r="X33" s="79"/>
      <c r="Z33" s="249">
        <v>1</v>
      </c>
      <c r="AA33" s="249">
        <v>16</v>
      </c>
      <c r="AB33" s="249">
        <v>51</v>
      </c>
    </row>
    <row r="34" spans="2:28">
      <c r="B34" s="336">
        <v>24</v>
      </c>
      <c r="C34" s="237">
        <v>6</v>
      </c>
      <c r="D34" s="82" t="s">
        <v>468</v>
      </c>
      <c r="E34" s="82" t="s">
        <v>306</v>
      </c>
      <c r="F34" s="14" t="s">
        <v>182</v>
      </c>
      <c r="G34" s="82" t="s">
        <v>643</v>
      </c>
      <c r="H34" s="82" t="s">
        <v>266</v>
      </c>
      <c r="I34" s="14">
        <v>38</v>
      </c>
      <c r="J34" s="222">
        <v>0</v>
      </c>
      <c r="K34" s="222">
        <v>0</v>
      </c>
      <c r="L34" s="83">
        <v>0.87725694444444446</v>
      </c>
      <c r="M34" s="14" t="s">
        <v>223</v>
      </c>
      <c r="N34" s="14" t="s">
        <v>1805</v>
      </c>
      <c r="O34" s="83">
        <v>3.5335648148148151E-2</v>
      </c>
      <c r="P34" s="82" t="s">
        <v>437</v>
      </c>
      <c r="R34" s="82"/>
      <c r="S34" s="82"/>
      <c r="T34" s="82"/>
      <c r="U34" s="79" t="s">
        <v>1842</v>
      </c>
      <c r="V34" s="79" t="s">
        <v>438</v>
      </c>
      <c r="W34" s="82"/>
      <c r="X34" s="79"/>
      <c r="Z34" s="249">
        <v>0</v>
      </c>
      <c r="AA34" s="249">
        <v>50</v>
      </c>
      <c r="AB34" s="249">
        <v>53</v>
      </c>
    </row>
    <row r="35" spans="2:28">
      <c r="B35" s="336">
        <v>25</v>
      </c>
      <c r="C35" s="237">
        <v>7</v>
      </c>
      <c r="D35" s="82" t="s">
        <v>469</v>
      </c>
      <c r="E35" s="82" t="s">
        <v>643</v>
      </c>
      <c r="F35" s="14" t="s">
        <v>7</v>
      </c>
      <c r="G35" s="82" t="s">
        <v>5</v>
      </c>
      <c r="H35" s="82" t="s">
        <v>264</v>
      </c>
      <c r="I35" s="14">
        <v>53</v>
      </c>
      <c r="J35" s="222">
        <v>14.76</v>
      </c>
      <c r="K35" s="222">
        <v>106.63</v>
      </c>
      <c r="L35" s="83">
        <v>0.91331018518518514</v>
      </c>
      <c r="M35" s="14" t="s">
        <v>223</v>
      </c>
      <c r="N35" s="14" t="s">
        <v>1805</v>
      </c>
      <c r="O35" s="83">
        <v>4.5914351851851852E-2</v>
      </c>
      <c r="P35" s="82" t="s">
        <v>1843</v>
      </c>
      <c r="R35" s="82"/>
      <c r="S35" s="82"/>
      <c r="T35" s="82"/>
      <c r="U35" s="79" t="s">
        <v>1844</v>
      </c>
      <c r="V35" s="79" t="s">
        <v>1845</v>
      </c>
      <c r="W35" s="82"/>
      <c r="X35" s="79"/>
      <c r="Z35" s="249">
        <v>1</v>
      </c>
      <c r="AA35" s="249">
        <v>6</v>
      </c>
      <c r="AB35" s="249">
        <v>7</v>
      </c>
    </row>
    <row r="36" spans="2:28">
      <c r="B36" s="336">
        <v>26</v>
      </c>
      <c r="C36" s="237">
        <v>7</v>
      </c>
      <c r="D36" s="82" t="s">
        <v>472</v>
      </c>
      <c r="E36" s="82" t="s">
        <v>644</v>
      </c>
      <c r="F36" s="14" t="s">
        <v>7</v>
      </c>
      <c r="G36" s="82" t="s">
        <v>306</v>
      </c>
      <c r="H36" s="82" t="s">
        <v>264</v>
      </c>
      <c r="I36" s="14">
        <v>59</v>
      </c>
      <c r="J36" s="222">
        <v>14.06</v>
      </c>
      <c r="K36" s="222">
        <v>13.29</v>
      </c>
      <c r="L36" s="83">
        <v>0.95993055555555562</v>
      </c>
      <c r="M36" s="14" t="s">
        <v>223</v>
      </c>
      <c r="N36" s="14" t="s">
        <v>1805</v>
      </c>
      <c r="O36" s="83">
        <v>4.8819444444444443E-2</v>
      </c>
      <c r="P36" s="82" t="s">
        <v>1846</v>
      </c>
      <c r="R36" s="82"/>
      <c r="S36" s="82"/>
      <c r="T36" s="82"/>
      <c r="U36" s="79" t="s">
        <v>1847</v>
      </c>
      <c r="V36" s="79" t="s">
        <v>481</v>
      </c>
      <c r="W36" s="82"/>
      <c r="X36" s="79"/>
      <c r="Z36" s="249">
        <v>1</v>
      </c>
      <c r="AA36" s="249">
        <v>10</v>
      </c>
      <c r="AB36" s="249">
        <v>18</v>
      </c>
    </row>
    <row r="37" spans="2:28">
      <c r="B37" s="336">
        <v>27</v>
      </c>
      <c r="C37" s="237">
        <v>7</v>
      </c>
      <c r="D37" s="82" t="s">
        <v>471</v>
      </c>
      <c r="E37" s="82" t="s">
        <v>258</v>
      </c>
      <c r="F37" s="14" t="s">
        <v>182</v>
      </c>
      <c r="G37" s="82" t="s">
        <v>641</v>
      </c>
      <c r="H37" s="82" t="s">
        <v>279</v>
      </c>
      <c r="I37" s="14">
        <v>124</v>
      </c>
      <c r="J37" s="222">
        <v>0</v>
      </c>
      <c r="K37" s="222">
        <v>0</v>
      </c>
      <c r="L37" s="83">
        <v>9.4675925925925917E-3</v>
      </c>
      <c r="M37" s="14" t="s">
        <v>223</v>
      </c>
      <c r="N37" s="14" t="s">
        <v>1848</v>
      </c>
      <c r="O37" s="83">
        <v>6.8680555555555564E-2</v>
      </c>
      <c r="P37" s="82" t="s">
        <v>1849</v>
      </c>
      <c r="Q37" s="111">
        <v>1</v>
      </c>
      <c r="R37" s="82" t="s">
        <v>473</v>
      </c>
      <c r="S37" s="82" t="s">
        <v>2220</v>
      </c>
      <c r="T37" s="110" t="s">
        <v>392</v>
      </c>
      <c r="U37" s="79" t="s">
        <v>1850</v>
      </c>
      <c r="V37" s="79" t="s">
        <v>364</v>
      </c>
      <c r="W37" s="82"/>
      <c r="X37" s="79"/>
      <c r="Z37" s="249">
        <v>1</v>
      </c>
      <c r="AA37" s="249">
        <v>38</v>
      </c>
      <c r="AB37" s="249">
        <v>54</v>
      </c>
    </row>
    <row r="38" spans="2:28">
      <c r="B38" s="336">
        <v>28</v>
      </c>
      <c r="C38" s="237">
        <v>7</v>
      </c>
      <c r="D38" s="82" t="s">
        <v>468</v>
      </c>
      <c r="E38" s="82" t="s">
        <v>647</v>
      </c>
      <c r="F38" s="14" t="s">
        <v>8</v>
      </c>
      <c r="G38" s="82" t="s">
        <v>642</v>
      </c>
      <c r="H38" s="82" t="s">
        <v>264</v>
      </c>
      <c r="I38" s="14">
        <v>54</v>
      </c>
      <c r="J38" s="222">
        <v>-985.36</v>
      </c>
      <c r="K38" s="222">
        <v>-250</v>
      </c>
      <c r="L38" s="83">
        <v>7.8969907407407405E-2</v>
      </c>
      <c r="M38" s="14" t="s">
        <v>223</v>
      </c>
      <c r="N38" s="14" t="s">
        <v>1848</v>
      </c>
      <c r="O38" s="83">
        <v>4.6643518518518522E-2</v>
      </c>
      <c r="P38" s="82" t="s">
        <v>1851</v>
      </c>
      <c r="Q38" s="111">
        <v>1</v>
      </c>
      <c r="R38" s="82" t="s">
        <v>172</v>
      </c>
      <c r="S38" s="82" t="s">
        <v>469</v>
      </c>
      <c r="T38" s="82"/>
      <c r="U38" s="79" t="s">
        <v>1852</v>
      </c>
      <c r="V38" s="79" t="s">
        <v>1853</v>
      </c>
      <c r="W38" s="82"/>
      <c r="X38" s="79"/>
      <c r="Z38" s="249">
        <v>1</v>
      </c>
      <c r="AA38" s="249">
        <v>7</v>
      </c>
      <c r="AB38" s="249">
        <v>10</v>
      </c>
    </row>
    <row r="39" spans="2:28">
      <c r="B39" s="336">
        <v>29</v>
      </c>
      <c r="C39" s="237">
        <v>8</v>
      </c>
      <c r="D39" s="82" t="s">
        <v>469</v>
      </c>
      <c r="E39" s="82" t="s">
        <v>5</v>
      </c>
      <c r="F39" s="14" t="s">
        <v>182</v>
      </c>
      <c r="G39" s="82" t="s">
        <v>642</v>
      </c>
      <c r="H39" s="82" t="s">
        <v>266</v>
      </c>
      <c r="I39" s="14">
        <v>53</v>
      </c>
      <c r="J39" s="222">
        <v>0</v>
      </c>
      <c r="K39" s="222">
        <v>0</v>
      </c>
      <c r="L39" s="83">
        <v>0.12634259259259259</v>
      </c>
      <c r="M39" s="14" t="s">
        <v>223</v>
      </c>
      <c r="N39" s="14" t="s">
        <v>1848</v>
      </c>
      <c r="O39" s="83">
        <v>4.0775462962962965E-2</v>
      </c>
      <c r="P39" s="82" t="s">
        <v>1745</v>
      </c>
      <c r="R39" s="82"/>
      <c r="S39" s="82"/>
      <c r="T39" s="82"/>
      <c r="U39" s="79" t="s">
        <v>1854</v>
      </c>
      <c r="V39" s="79" t="s">
        <v>276</v>
      </c>
      <c r="W39" s="82"/>
      <c r="X39" s="79"/>
      <c r="Z39" s="249">
        <v>0</v>
      </c>
      <c r="AA39" s="249">
        <v>58</v>
      </c>
      <c r="AB39" s="249">
        <v>43</v>
      </c>
    </row>
    <row r="40" spans="2:28">
      <c r="B40" s="336">
        <v>30</v>
      </c>
      <c r="C40" s="237">
        <v>8</v>
      </c>
      <c r="D40" s="82" t="s">
        <v>472</v>
      </c>
      <c r="E40" s="82" t="s">
        <v>647</v>
      </c>
      <c r="F40" s="14" t="s">
        <v>182</v>
      </c>
      <c r="G40" s="82" t="s">
        <v>641</v>
      </c>
      <c r="H40" s="82" t="s">
        <v>266</v>
      </c>
      <c r="I40" s="14">
        <v>142</v>
      </c>
      <c r="J40" s="222">
        <v>0.05</v>
      </c>
      <c r="K40" s="222">
        <v>-0.02</v>
      </c>
      <c r="L40" s="83">
        <v>0.16783564814814814</v>
      </c>
      <c r="M40" s="14" t="s">
        <v>223</v>
      </c>
      <c r="N40" s="14" t="s">
        <v>1848</v>
      </c>
      <c r="O40" s="83">
        <v>7.2291666666666657E-2</v>
      </c>
      <c r="P40" s="82" t="s">
        <v>731</v>
      </c>
      <c r="R40" s="82"/>
      <c r="S40" s="82"/>
      <c r="T40" s="82"/>
      <c r="U40" s="79" t="s">
        <v>1855</v>
      </c>
      <c r="V40" s="79" t="s">
        <v>1856</v>
      </c>
      <c r="W40" s="82"/>
      <c r="X40" s="79"/>
      <c r="Z40" s="249">
        <v>1</v>
      </c>
      <c r="AA40" s="249">
        <v>44</v>
      </c>
      <c r="AB40" s="249">
        <v>6</v>
      </c>
    </row>
    <row r="41" spans="2:28">
      <c r="B41" s="336">
        <v>31</v>
      </c>
      <c r="C41" s="237">
        <v>8</v>
      </c>
      <c r="D41" s="82" t="s">
        <v>471</v>
      </c>
      <c r="E41" s="82" t="s">
        <v>258</v>
      </c>
      <c r="F41" s="14" t="s">
        <v>182</v>
      </c>
      <c r="G41" s="82" t="s">
        <v>306</v>
      </c>
      <c r="H41" s="82" t="s">
        <v>262</v>
      </c>
      <c r="I41" s="14">
        <v>54</v>
      </c>
      <c r="J41" s="222">
        <v>0</v>
      </c>
      <c r="K41" s="222">
        <v>-0.32</v>
      </c>
      <c r="L41" s="83">
        <v>0.24094907407407407</v>
      </c>
      <c r="M41" s="14" t="s">
        <v>223</v>
      </c>
      <c r="N41" s="14" t="s">
        <v>1848</v>
      </c>
      <c r="O41" s="83">
        <v>4.2789351851851849E-2</v>
      </c>
      <c r="P41" s="82" t="s">
        <v>1798</v>
      </c>
      <c r="Q41" s="111">
        <v>1</v>
      </c>
      <c r="R41" s="82" t="s">
        <v>473</v>
      </c>
      <c r="S41" s="82" t="s">
        <v>469</v>
      </c>
      <c r="T41" s="110" t="s">
        <v>392</v>
      </c>
      <c r="U41" s="79" t="s">
        <v>1857</v>
      </c>
      <c r="V41" s="79" t="s">
        <v>1800</v>
      </c>
      <c r="W41" s="82"/>
      <c r="X41" s="79"/>
      <c r="Z41" s="249">
        <v>1</v>
      </c>
      <c r="AA41" s="249">
        <v>1</v>
      </c>
      <c r="AB41" s="249">
        <v>37</v>
      </c>
    </row>
    <row r="42" spans="2:28">
      <c r="B42" s="336">
        <v>32</v>
      </c>
      <c r="C42" s="237">
        <v>8</v>
      </c>
      <c r="D42" s="82" t="s">
        <v>468</v>
      </c>
      <c r="E42" s="82" t="s">
        <v>644</v>
      </c>
      <c r="F42" s="14" t="s">
        <v>182</v>
      </c>
      <c r="G42" s="82" t="s">
        <v>643</v>
      </c>
      <c r="H42" s="82" t="s">
        <v>262</v>
      </c>
      <c r="I42" s="14">
        <v>78</v>
      </c>
      <c r="J42" s="222">
        <v>0.01</v>
      </c>
      <c r="K42" s="222">
        <v>0</v>
      </c>
      <c r="L42" s="83">
        <v>0.28450231481481481</v>
      </c>
      <c r="M42" s="14" t="s">
        <v>223</v>
      </c>
      <c r="N42" s="14" t="s">
        <v>1848</v>
      </c>
      <c r="O42" s="83">
        <v>5.6944444444444443E-2</v>
      </c>
      <c r="P42" s="82" t="s">
        <v>414</v>
      </c>
      <c r="R42" s="82"/>
      <c r="S42" s="82"/>
      <c r="T42" s="82"/>
      <c r="U42" s="79" t="s">
        <v>1858</v>
      </c>
      <c r="V42" s="79" t="s">
        <v>415</v>
      </c>
      <c r="W42" s="82"/>
      <c r="X42" s="79"/>
      <c r="Z42" s="249">
        <v>1</v>
      </c>
      <c r="AA42" s="249">
        <v>22</v>
      </c>
      <c r="AB42" s="249">
        <v>0</v>
      </c>
    </row>
    <row r="43" spans="2:28">
      <c r="B43" s="336">
        <v>33</v>
      </c>
      <c r="C43" s="237">
        <v>9</v>
      </c>
      <c r="D43" s="82" t="s">
        <v>469</v>
      </c>
      <c r="E43" s="82" t="s">
        <v>644</v>
      </c>
      <c r="F43" s="14" t="s">
        <v>8</v>
      </c>
      <c r="G43" s="82" t="s">
        <v>5</v>
      </c>
      <c r="H43" s="82" t="s">
        <v>1859</v>
      </c>
      <c r="I43" s="14" t="s">
        <v>1860</v>
      </c>
      <c r="J43" s="222">
        <v>0.27</v>
      </c>
      <c r="K43" s="222">
        <v>0</v>
      </c>
      <c r="L43" s="83">
        <v>0.34214120370370371</v>
      </c>
      <c r="M43" s="14" t="s">
        <v>223</v>
      </c>
      <c r="N43" s="14" t="s">
        <v>1848</v>
      </c>
      <c r="O43" s="83">
        <v>3.7731481481481484E-2</v>
      </c>
      <c r="P43" s="82" t="s">
        <v>35</v>
      </c>
      <c r="Q43" s="111">
        <v>1</v>
      </c>
      <c r="R43" s="82" t="s">
        <v>2221</v>
      </c>
      <c r="S43" s="82" t="s">
        <v>469</v>
      </c>
      <c r="T43" s="82"/>
      <c r="U43" s="79" t="s">
        <v>1861</v>
      </c>
      <c r="V43" s="79" t="s">
        <v>286</v>
      </c>
      <c r="W43" s="82"/>
      <c r="X43" s="79"/>
      <c r="Z43" s="249">
        <v>0</v>
      </c>
      <c r="AA43" s="249">
        <v>54</v>
      </c>
      <c r="AB43" s="249">
        <v>20</v>
      </c>
    </row>
    <row r="44" spans="2:28">
      <c r="B44" s="336">
        <v>34</v>
      </c>
      <c r="C44" s="237">
        <v>9</v>
      </c>
      <c r="D44" s="82" t="s">
        <v>472</v>
      </c>
      <c r="E44" s="82" t="s">
        <v>643</v>
      </c>
      <c r="F44" s="14" t="s">
        <v>182</v>
      </c>
      <c r="G44" s="82" t="s">
        <v>258</v>
      </c>
      <c r="H44" s="82" t="s">
        <v>262</v>
      </c>
      <c r="I44" s="14">
        <v>58</v>
      </c>
      <c r="J44" s="222">
        <v>0</v>
      </c>
      <c r="K44" s="222">
        <v>0</v>
      </c>
      <c r="L44" s="83">
        <v>0.38057870370370367</v>
      </c>
      <c r="M44" s="14" t="s">
        <v>223</v>
      </c>
      <c r="N44" s="14" t="s">
        <v>1848</v>
      </c>
      <c r="O44" s="83">
        <v>4.297453703703704E-2</v>
      </c>
      <c r="P44" s="82" t="s">
        <v>693</v>
      </c>
      <c r="Q44" s="111">
        <v>1</v>
      </c>
      <c r="R44" s="82" t="s">
        <v>2222</v>
      </c>
      <c r="S44" s="82" t="s">
        <v>469</v>
      </c>
      <c r="T44" s="82"/>
      <c r="U44" s="79" t="s">
        <v>1862</v>
      </c>
      <c r="V44" s="79" t="s">
        <v>1005</v>
      </c>
      <c r="W44" s="82"/>
      <c r="X44" s="79"/>
      <c r="Z44" s="249">
        <v>1</v>
      </c>
      <c r="AA44" s="249">
        <v>1</v>
      </c>
      <c r="AB44" s="249">
        <v>53</v>
      </c>
    </row>
    <row r="45" spans="2:28">
      <c r="B45" s="336">
        <v>35</v>
      </c>
      <c r="C45" s="237">
        <v>9</v>
      </c>
      <c r="D45" s="82" t="s">
        <v>471</v>
      </c>
      <c r="E45" s="82" t="s">
        <v>306</v>
      </c>
      <c r="F45" s="14" t="s">
        <v>7</v>
      </c>
      <c r="G45" s="82" t="s">
        <v>647</v>
      </c>
      <c r="H45" s="82" t="s">
        <v>264</v>
      </c>
      <c r="I45" s="14">
        <v>57</v>
      </c>
      <c r="J45" s="222" t="s">
        <v>178</v>
      </c>
      <c r="K45" s="222" t="s">
        <v>893</v>
      </c>
      <c r="L45" s="83">
        <v>0.42432870370370374</v>
      </c>
      <c r="M45" s="14" t="s">
        <v>223</v>
      </c>
      <c r="N45" s="14" t="s">
        <v>1848</v>
      </c>
      <c r="O45" s="83">
        <v>5.0821759259259254E-2</v>
      </c>
      <c r="P45" s="82" t="s">
        <v>320</v>
      </c>
      <c r="R45" s="82"/>
      <c r="S45" s="82"/>
      <c r="T45" s="82"/>
      <c r="U45" s="79" t="s">
        <v>1863</v>
      </c>
      <c r="V45" s="79" t="s">
        <v>321</v>
      </c>
      <c r="W45" s="82"/>
      <c r="X45" s="79"/>
      <c r="Z45" s="249">
        <v>1</v>
      </c>
      <c r="AA45" s="249">
        <v>13</v>
      </c>
      <c r="AB45" s="249">
        <v>11</v>
      </c>
    </row>
    <row r="46" spans="2:28">
      <c r="B46" s="336">
        <v>36</v>
      </c>
      <c r="C46" s="237">
        <v>9</v>
      </c>
      <c r="D46" s="82" t="s">
        <v>468</v>
      </c>
      <c r="E46" s="82" t="s">
        <v>641</v>
      </c>
      <c r="F46" s="14" t="s">
        <v>7</v>
      </c>
      <c r="G46" s="82" t="s">
        <v>642</v>
      </c>
      <c r="H46" s="82" t="s">
        <v>264</v>
      </c>
      <c r="I46" s="14">
        <v>53</v>
      </c>
      <c r="J46" s="222">
        <v>27.83</v>
      </c>
      <c r="K46" s="222">
        <v>35.75</v>
      </c>
      <c r="L46" s="83">
        <v>0.4758680555555555</v>
      </c>
      <c r="M46" s="14" t="s">
        <v>223</v>
      </c>
      <c r="N46" s="14" t="s">
        <v>1848</v>
      </c>
      <c r="O46" s="83">
        <v>4.372685185185185E-2</v>
      </c>
      <c r="P46" s="82" t="s">
        <v>357</v>
      </c>
      <c r="R46" s="82"/>
      <c r="S46" s="82"/>
      <c r="T46" s="82"/>
      <c r="U46" s="79" t="s">
        <v>1864</v>
      </c>
      <c r="V46" s="79" t="s">
        <v>358</v>
      </c>
      <c r="W46" s="82"/>
      <c r="X46" s="79"/>
      <c r="Z46" s="249">
        <v>1</v>
      </c>
      <c r="AA46" s="249">
        <v>2</v>
      </c>
      <c r="AB46" s="249">
        <v>58</v>
      </c>
    </row>
    <row r="47" spans="2:28">
      <c r="B47" s="336">
        <v>37</v>
      </c>
      <c r="C47" s="237">
        <v>10</v>
      </c>
      <c r="D47" s="82" t="s">
        <v>469</v>
      </c>
      <c r="E47" s="82" t="s">
        <v>5</v>
      </c>
      <c r="F47" s="14" t="s">
        <v>182</v>
      </c>
      <c r="G47" s="82" t="s">
        <v>641</v>
      </c>
      <c r="H47" s="82" t="s">
        <v>266</v>
      </c>
      <c r="I47" s="14">
        <v>211</v>
      </c>
      <c r="J47" s="222">
        <v>0</v>
      </c>
      <c r="K47" s="222">
        <v>0</v>
      </c>
      <c r="L47" s="83">
        <v>0.52041666666666664</v>
      </c>
      <c r="M47" s="14" t="s">
        <v>223</v>
      </c>
      <c r="N47" s="14" t="s">
        <v>1848</v>
      </c>
      <c r="O47" s="83">
        <v>8.5983796296296308E-2</v>
      </c>
      <c r="P47" s="82" t="s">
        <v>1809</v>
      </c>
      <c r="Q47" s="111">
        <v>1</v>
      </c>
      <c r="R47" s="82" t="s">
        <v>172</v>
      </c>
      <c r="S47" s="82" t="s">
        <v>469</v>
      </c>
      <c r="T47" s="82"/>
      <c r="U47" s="79" t="s">
        <v>1865</v>
      </c>
      <c r="V47" s="79" t="s">
        <v>1811</v>
      </c>
      <c r="W47" s="82"/>
      <c r="X47" s="79"/>
      <c r="Z47" s="249">
        <v>2</v>
      </c>
      <c r="AA47" s="249">
        <v>3</v>
      </c>
      <c r="AB47" s="249">
        <v>49</v>
      </c>
    </row>
    <row r="48" spans="2:28">
      <c r="B48" s="336">
        <v>38</v>
      </c>
      <c r="C48" s="237">
        <v>10</v>
      </c>
      <c r="D48" s="82" t="s">
        <v>472</v>
      </c>
      <c r="E48" s="82" t="s">
        <v>642</v>
      </c>
      <c r="F48" s="14" t="s">
        <v>182</v>
      </c>
      <c r="G48" s="82" t="s">
        <v>306</v>
      </c>
      <c r="H48" s="82" t="s">
        <v>268</v>
      </c>
      <c r="I48" s="14">
        <v>57</v>
      </c>
      <c r="J48" s="222">
        <v>0</v>
      </c>
      <c r="K48" s="222">
        <v>-0.65</v>
      </c>
      <c r="L48" s="83">
        <v>0.6072453703703703</v>
      </c>
      <c r="M48" s="14" t="s">
        <v>223</v>
      </c>
      <c r="N48" s="14" t="s">
        <v>1848</v>
      </c>
      <c r="O48" s="83">
        <v>4.7696759259259258E-2</v>
      </c>
      <c r="P48" s="82" t="s">
        <v>1812</v>
      </c>
      <c r="Q48" s="111">
        <v>1</v>
      </c>
      <c r="R48" s="82" t="s">
        <v>499</v>
      </c>
      <c r="S48" s="82"/>
      <c r="T48" s="82"/>
      <c r="U48" s="79" t="s">
        <v>1866</v>
      </c>
      <c r="V48" s="79" t="s">
        <v>1814</v>
      </c>
      <c r="W48" s="82"/>
      <c r="X48" s="79"/>
      <c r="Z48" s="249">
        <v>1</v>
      </c>
      <c r="AA48" s="249">
        <v>8</v>
      </c>
      <c r="AB48" s="249">
        <v>41</v>
      </c>
    </row>
    <row r="49" spans="2:28">
      <c r="B49" s="336">
        <v>39</v>
      </c>
      <c r="C49" s="237">
        <v>10</v>
      </c>
      <c r="D49" s="82" t="s">
        <v>471</v>
      </c>
      <c r="E49" s="82" t="s">
        <v>647</v>
      </c>
      <c r="F49" s="14" t="s">
        <v>182</v>
      </c>
      <c r="G49" s="82" t="s">
        <v>643</v>
      </c>
      <c r="H49" s="82" t="s">
        <v>268</v>
      </c>
      <c r="I49" s="14">
        <v>91</v>
      </c>
      <c r="J49" s="222">
        <v>-0.03</v>
      </c>
      <c r="K49" s="222">
        <v>-6.15</v>
      </c>
      <c r="L49" s="83">
        <v>0.65568287037037043</v>
      </c>
      <c r="M49" s="14" t="s">
        <v>223</v>
      </c>
      <c r="N49" s="14" t="s">
        <v>1848</v>
      </c>
      <c r="O49" s="83">
        <v>5.4930555555555559E-2</v>
      </c>
      <c r="P49" s="82" t="s">
        <v>1815</v>
      </c>
      <c r="Q49" s="111">
        <v>1</v>
      </c>
      <c r="R49" s="82" t="s">
        <v>499</v>
      </c>
      <c r="S49" s="82"/>
      <c r="T49" s="82"/>
      <c r="U49" s="79" t="s">
        <v>1867</v>
      </c>
      <c r="V49" s="79" t="s">
        <v>1817</v>
      </c>
      <c r="W49" s="82"/>
      <c r="X49" s="79"/>
      <c r="Z49" s="249">
        <v>1</v>
      </c>
      <c r="AA49" s="249">
        <v>19</v>
      </c>
      <c r="AB49" s="249">
        <v>6</v>
      </c>
    </row>
    <row r="50" spans="2:28">
      <c r="B50" s="336">
        <v>40</v>
      </c>
      <c r="C50" s="237">
        <v>10</v>
      </c>
      <c r="D50" s="82" t="s">
        <v>468</v>
      </c>
      <c r="E50" s="82" t="s">
        <v>258</v>
      </c>
      <c r="F50" s="14" t="s">
        <v>8</v>
      </c>
      <c r="G50" s="82" t="s">
        <v>644</v>
      </c>
      <c r="H50" s="82" t="s">
        <v>264</v>
      </c>
      <c r="I50" s="14">
        <v>99</v>
      </c>
      <c r="J50" s="224" t="s">
        <v>2194</v>
      </c>
      <c r="K50" s="224" t="s">
        <v>2205</v>
      </c>
      <c r="L50" s="83">
        <v>0.71130787037037047</v>
      </c>
      <c r="M50" s="14" t="s">
        <v>223</v>
      </c>
      <c r="N50" s="14" t="s">
        <v>1848</v>
      </c>
      <c r="O50" s="83">
        <v>6.1400462962962969E-2</v>
      </c>
      <c r="P50" s="82" t="s">
        <v>37</v>
      </c>
      <c r="Q50" s="111">
        <v>1</v>
      </c>
      <c r="R50" s="82" t="s">
        <v>473</v>
      </c>
      <c r="S50" s="82" t="s">
        <v>2220</v>
      </c>
      <c r="T50" s="82" t="s">
        <v>8</v>
      </c>
      <c r="U50" s="79" t="s">
        <v>1868</v>
      </c>
      <c r="V50" s="79" t="s">
        <v>276</v>
      </c>
      <c r="W50" s="82"/>
      <c r="X50" s="79"/>
      <c r="Z50" s="249">
        <v>1</v>
      </c>
      <c r="AA50" s="249">
        <v>28</v>
      </c>
      <c r="AB50" s="249">
        <v>25</v>
      </c>
    </row>
    <row r="51" spans="2:28">
      <c r="B51" s="336">
        <v>41</v>
      </c>
      <c r="C51" s="237">
        <v>11</v>
      </c>
      <c r="D51" s="82" t="s">
        <v>469</v>
      </c>
      <c r="E51" s="82" t="s">
        <v>258</v>
      </c>
      <c r="F51" s="14" t="s">
        <v>8</v>
      </c>
      <c r="G51" s="82" t="s">
        <v>5</v>
      </c>
      <c r="H51" s="82" t="s">
        <v>268</v>
      </c>
      <c r="I51" s="14">
        <v>78</v>
      </c>
      <c r="J51" s="224" t="s">
        <v>294</v>
      </c>
      <c r="K51" s="224" t="s">
        <v>2188</v>
      </c>
      <c r="L51" s="83">
        <v>0.77348379629629627</v>
      </c>
      <c r="M51" s="14" t="s">
        <v>223</v>
      </c>
      <c r="N51" s="14" t="s">
        <v>1848</v>
      </c>
      <c r="O51" s="83">
        <v>5.3506944444444447E-2</v>
      </c>
      <c r="P51" s="82" t="s">
        <v>399</v>
      </c>
      <c r="Q51" s="111">
        <v>1</v>
      </c>
      <c r="R51" s="82" t="s">
        <v>499</v>
      </c>
      <c r="S51" s="82"/>
      <c r="T51" s="82"/>
      <c r="U51" s="79" t="s">
        <v>1869</v>
      </c>
      <c r="V51" s="79" t="s">
        <v>1821</v>
      </c>
      <c r="W51" s="82"/>
      <c r="X51" s="79"/>
      <c r="Z51" s="249">
        <v>1</v>
      </c>
      <c r="AA51" s="249">
        <v>17</v>
      </c>
      <c r="AB51" s="249">
        <v>3</v>
      </c>
    </row>
    <row r="52" spans="2:28">
      <c r="B52" s="336">
        <v>42</v>
      </c>
      <c r="C52" s="237">
        <v>11</v>
      </c>
      <c r="D52" s="82" t="s">
        <v>472</v>
      </c>
      <c r="E52" s="82" t="s">
        <v>644</v>
      </c>
      <c r="F52" s="14" t="s">
        <v>182</v>
      </c>
      <c r="G52" s="82" t="s">
        <v>647</v>
      </c>
      <c r="H52" s="82" t="s">
        <v>266</v>
      </c>
      <c r="I52" s="14">
        <v>38</v>
      </c>
      <c r="J52" s="222">
        <v>0.01</v>
      </c>
      <c r="K52" s="222">
        <v>0</v>
      </c>
      <c r="L52" s="83">
        <v>0.82776620370370368</v>
      </c>
      <c r="M52" s="14" t="s">
        <v>223</v>
      </c>
      <c r="N52" s="14" t="s">
        <v>1848</v>
      </c>
      <c r="O52" s="83">
        <v>3.9016203703703699E-2</v>
      </c>
      <c r="P52" s="82" t="s">
        <v>1822</v>
      </c>
      <c r="R52" s="82"/>
      <c r="S52" s="82"/>
      <c r="T52" s="82"/>
      <c r="U52" s="79" t="s">
        <v>1870</v>
      </c>
      <c r="V52" s="79" t="s">
        <v>1824</v>
      </c>
      <c r="W52" s="82"/>
      <c r="X52" s="79"/>
      <c r="Z52" s="249">
        <v>0</v>
      </c>
      <c r="AA52" s="249">
        <v>56</v>
      </c>
      <c r="AB52" s="249">
        <v>11</v>
      </c>
    </row>
    <row r="53" spans="2:28">
      <c r="B53" s="336">
        <v>43</v>
      </c>
      <c r="C53" s="237">
        <v>11</v>
      </c>
      <c r="D53" s="82" t="s">
        <v>471</v>
      </c>
      <c r="E53" s="82" t="s">
        <v>643</v>
      </c>
      <c r="F53" s="14" t="s">
        <v>182</v>
      </c>
      <c r="G53" s="82" t="s">
        <v>642</v>
      </c>
      <c r="H53" s="82" t="s">
        <v>268</v>
      </c>
      <c r="I53" s="14">
        <v>47</v>
      </c>
      <c r="J53" s="222">
        <v>3.23</v>
      </c>
      <c r="K53" s="222">
        <v>0.02</v>
      </c>
      <c r="L53" s="83">
        <v>0.8674884259259259</v>
      </c>
      <c r="M53" s="14" t="s">
        <v>223</v>
      </c>
      <c r="N53" s="14" t="s">
        <v>1848</v>
      </c>
      <c r="O53" s="83">
        <v>4.1192129629629634E-2</v>
      </c>
      <c r="P53" s="82" t="s">
        <v>35</v>
      </c>
      <c r="Q53" s="111">
        <v>1</v>
      </c>
      <c r="R53" s="82" t="s">
        <v>499</v>
      </c>
      <c r="S53" s="82"/>
      <c r="T53" s="82"/>
      <c r="U53" s="79" t="s">
        <v>1871</v>
      </c>
      <c r="V53" s="79" t="s">
        <v>286</v>
      </c>
      <c r="W53" s="82"/>
      <c r="X53" s="79"/>
      <c r="Z53" s="249">
        <v>0</v>
      </c>
      <c r="AA53" s="249">
        <v>59</v>
      </c>
      <c r="AB53" s="249">
        <v>19</v>
      </c>
    </row>
    <row r="54" spans="2:28">
      <c r="B54" s="336">
        <v>44</v>
      </c>
      <c r="C54" s="237">
        <v>11</v>
      </c>
      <c r="D54" s="82" t="s">
        <v>468</v>
      </c>
      <c r="E54" s="82" t="s">
        <v>306</v>
      </c>
      <c r="F54" s="14" t="s">
        <v>8</v>
      </c>
      <c r="G54" s="82" t="s">
        <v>641</v>
      </c>
      <c r="H54" s="82" t="s">
        <v>264</v>
      </c>
      <c r="I54" s="14">
        <v>81</v>
      </c>
      <c r="J54" s="222">
        <v>-12.08</v>
      </c>
      <c r="K54" s="222">
        <v>-17.260000000000002</v>
      </c>
      <c r="L54" s="83">
        <v>0.90940972222222216</v>
      </c>
      <c r="M54" s="14" t="s">
        <v>223</v>
      </c>
      <c r="N54" s="14" t="s">
        <v>1848</v>
      </c>
      <c r="O54" s="83">
        <v>5.8078703703703709E-2</v>
      </c>
      <c r="P54" s="82" t="s">
        <v>1826</v>
      </c>
      <c r="Q54" s="111">
        <v>1</v>
      </c>
      <c r="R54" s="82" t="s">
        <v>2222</v>
      </c>
      <c r="S54" s="82" t="s">
        <v>469</v>
      </c>
      <c r="T54" s="82"/>
      <c r="U54" s="79" t="s">
        <v>1872</v>
      </c>
      <c r="V54" s="79" t="s">
        <v>1828</v>
      </c>
      <c r="W54" s="82"/>
      <c r="X54" s="79"/>
      <c r="Z54" s="249">
        <v>1</v>
      </c>
      <c r="AA54" s="249">
        <v>23</v>
      </c>
      <c r="AB54" s="249">
        <v>38</v>
      </c>
    </row>
    <row r="55" spans="2:28">
      <c r="B55" s="336">
        <v>45</v>
      </c>
      <c r="C55" s="237">
        <v>12</v>
      </c>
      <c r="D55" s="82" t="s">
        <v>469</v>
      </c>
      <c r="E55" s="82" t="s">
        <v>5</v>
      </c>
      <c r="F55" s="14" t="s">
        <v>182</v>
      </c>
      <c r="G55" s="82" t="s">
        <v>306</v>
      </c>
      <c r="H55" s="82" t="s">
        <v>266</v>
      </c>
      <c r="I55" s="14">
        <v>43</v>
      </c>
      <c r="J55" s="222">
        <v>0</v>
      </c>
      <c r="K55" s="222">
        <v>-0.08</v>
      </c>
      <c r="L55" s="83">
        <v>0.96831018518518519</v>
      </c>
      <c r="M55" s="14" t="s">
        <v>223</v>
      </c>
      <c r="N55" s="14" t="s">
        <v>1848</v>
      </c>
      <c r="O55" s="83">
        <v>3.5821759259259262E-2</v>
      </c>
      <c r="P55" s="82" t="s">
        <v>15</v>
      </c>
      <c r="R55" s="82"/>
      <c r="S55" s="82"/>
      <c r="T55" s="82"/>
      <c r="U55" s="79" t="s">
        <v>1873</v>
      </c>
      <c r="V55" s="79" t="s">
        <v>1830</v>
      </c>
      <c r="W55" s="82"/>
      <c r="X55" s="79"/>
      <c r="Z55" s="249">
        <v>0</v>
      </c>
      <c r="AA55" s="249">
        <v>51</v>
      </c>
      <c r="AB55" s="249">
        <v>35</v>
      </c>
    </row>
    <row r="56" spans="2:28">
      <c r="B56" s="336">
        <v>46</v>
      </c>
      <c r="C56" s="237">
        <v>12</v>
      </c>
      <c r="D56" s="82" t="s">
        <v>472</v>
      </c>
      <c r="E56" s="82" t="s">
        <v>641</v>
      </c>
      <c r="F56" s="14" t="s">
        <v>7</v>
      </c>
      <c r="G56" s="82" t="s">
        <v>643</v>
      </c>
      <c r="H56" s="82" t="s">
        <v>1874</v>
      </c>
      <c r="I56" s="14">
        <v>47</v>
      </c>
      <c r="J56" s="222">
        <v>12.11</v>
      </c>
      <c r="K56" s="222">
        <v>6.5</v>
      </c>
      <c r="L56" s="83">
        <v>4.8611111111111112E-3</v>
      </c>
      <c r="M56" s="14" t="s">
        <v>223</v>
      </c>
      <c r="N56" s="14" t="s">
        <v>1875</v>
      </c>
      <c r="O56" s="83">
        <v>4.1203703703703708E-2</v>
      </c>
      <c r="P56" s="82" t="s">
        <v>313</v>
      </c>
      <c r="Q56" s="111">
        <v>1</v>
      </c>
      <c r="R56" s="82" t="s">
        <v>2223</v>
      </c>
      <c r="S56" s="82" t="s">
        <v>469</v>
      </c>
      <c r="T56" s="82"/>
      <c r="U56" s="79" t="s">
        <v>1876</v>
      </c>
      <c r="V56" s="79" t="s">
        <v>314</v>
      </c>
      <c r="W56" s="82"/>
      <c r="X56" s="79"/>
      <c r="Z56" s="249">
        <v>0</v>
      </c>
      <c r="AA56" s="249">
        <v>59</v>
      </c>
      <c r="AB56" s="249">
        <v>20</v>
      </c>
    </row>
    <row r="57" spans="2:28">
      <c r="B57" s="336">
        <v>47</v>
      </c>
      <c r="C57" s="237">
        <v>12</v>
      </c>
      <c r="D57" s="82" t="s">
        <v>471</v>
      </c>
      <c r="E57" s="82" t="s">
        <v>642</v>
      </c>
      <c r="F57" s="14" t="s">
        <v>7</v>
      </c>
      <c r="G57" s="82" t="s">
        <v>644</v>
      </c>
      <c r="H57" s="82" t="s">
        <v>268</v>
      </c>
      <c r="I57" s="14">
        <v>139</v>
      </c>
      <c r="J57" s="222">
        <v>250</v>
      </c>
      <c r="K57" s="222">
        <v>4.28</v>
      </c>
      <c r="L57" s="83">
        <v>4.6770833333333338E-2</v>
      </c>
      <c r="M57" s="14" t="s">
        <v>223</v>
      </c>
      <c r="N57" s="14" t="s">
        <v>1875</v>
      </c>
      <c r="O57" s="83">
        <v>7.0960648148148148E-2</v>
      </c>
      <c r="P57" s="82" t="s">
        <v>1832</v>
      </c>
      <c r="Q57" s="111">
        <v>1</v>
      </c>
      <c r="R57" s="82" t="s">
        <v>499</v>
      </c>
      <c r="S57" s="82"/>
      <c r="T57" s="82"/>
      <c r="U57" s="79" t="s">
        <v>1877</v>
      </c>
      <c r="V57" s="79" t="s">
        <v>1834</v>
      </c>
      <c r="W57" s="82"/>
      <c r="X57" s="79"/>
      <c r="Z57" s="249">
        <v>1</v>
      </c>
      <c r="AA57" s="249">
        <v>42</v>
      </c>
      <c r="AB57" s="249">
        <v>11</v>
      </c>
    </row>
    <row r="58" spans="2:28">
      <c r="B58" s="336">
        <v>48</v>
      </c>
      <c r="C58" s="237">
        <v>12</v>
      </c>
      <c r="D58" s="82" t="s">
        <v>468</v>
      </c>
      <c r="E58" s="82" t="s">
        <v>647</v>
      </c>
      <c r="F58" s="14" t="s">
        <v>8</v>
      </c>
      <c r="G58" s="82" t="s">
        <v>258</v>
      </c>
      <c r="H58" s="82" t="s">
        <v>264</v>
      </c>
      <c r="I58" s="14">
        <v>82</v>
      </c>
      <c r="J58" s="224" t="s">
        <v>2208</v>
      </c>
      <c r="K58" s="222">
        <v>-14.18</v>
      </c>
      <c r="L58" s="83">
        <v>0.11844907407407408</v>
      </c>
      <c r="M58" s="14" t="s">
        <v>223</v>
      </c>
      <c r="N58" s="14" t="s">
        <v>1875</v>
      </c>
      <c r="O58" s="83">
        <v>5.5243055555555559E-2</v>
      </c>
      <c r="P58" s="82" t="s">
        <v>432</v>
      </c>
      <c r="R58" s="82"/>
      <c r="S58" s="82"/>
      <c r="T58" s="82"/>
      <c r="U58" s="79" t="s">
        <v>1878</v>
      </c>
      <c r="V58" s="79" t="s">
        <v>1836</v>
      </c>
      <c r="W58" s="82"/>
      <c r="X58" s="79"/>
      <c r="Z58" s="249">
        <v>1</v>
      </c>
      <c r="AA58" s="249">
        <v>19</v>
      </c>
      <c r="AB58" s="249">
        <v>33</v>
      </c>
    </row>
    <row r="59" spans="2:28">
      <c r="B59" s="336">
        <v>49</v>
      </c>
      <c r="C59" s="237">
        <v>13</v>
      </c>
      <c r="D59" s="82" t="s">
        <v>469</v>
      </c>
      <c r="E59" s="82" t="s">
        <v>647</v>
      </c>
      <c r="F59" s="14" t="s">
        <v>182</v>
      </c>
      <c r="G59" s="82" t="s">
        <v>5</v>
      </c>
      <c r="H59" s="82" t="s">
        <v>262</v>
      </c>
      <c r="I59" s="14">
        <v>64</v>
      </c>
      <c r="J59" s="222">
        <v>0</v>
      </c>
      <c r="K59" s="222">
        <v>0</v>
      </c>
      <c r="L59" s="83">
        <v>0.17446759259259259</v>
      </c>
      <c r="M59" s="14" t="s">
        <v>223</v>
      </c>
      <c r="N59" s="14" t="s">
        <v>1875</v>
      </c>
      <c r="O59" s="83">
        <v>4.252314814814815E-2</v>
      </c>
      <c r="P59" s="82" t="s">
        <v>1837</v>
      </c>
      <c r="Q59" s="111">
        <v>1</v>
      </c>
      <c r="R59" s="82" t="s">
        <v>473</v>
      </c>
      <c r="S59" s="82" t="s">
        <v>469</v>
      </c>
      <c r="T59" s="110" t="s">
        <v>392</v>
      </c>
      <c r="U59" s="79" t="s">
        <v>1879</v>
      </c>
      <c r="V59" s="79" t="s">
        <v>1839</v>
      </c>
      <c r="W59" s="82"/>
      <c r="X59" s="79"/>
      <c r="Z59" s="249">
        <v>1</v>
      </c>
      <c r="AA59" s="249">
        <v>1</v>
      </c>
      <c r="AB59" s="249">
        <v>14</v>
      </c>
    </row>
    <row r="60" spans="2:28">
      <c r="B60" s="336">
        <v>50</v>
      </c>
      <c r="C60" s="237">
        <v>13</v>
      </c>
      <c r="D60" s="82" t="s">
        <v>472</v>
      </c>
      <c r="E60" s="82" t="s">
        <v>258</v>
      </c>
      <c r="F60" s="14" t="s">
        <v>182</v>
      </c>
      <c r="G60" s="82" t="s">
        <v>642</v>
      </c>
      <c r="H60" s="82" t="s">
        <v>268</v>
      </c>
      <c r="I60" s="14">
        <v>81</v>
      </c>
      <c r="J60" s="222">
        <v>0.04</v>
      </c>
      <c r="K60" s="222">
        <v>0</v>
      </c>
      <c r="L60" s="83">
        <v>0.21768518518518518</v>
      </c>
      <c r="M60" s="14" t="s">
        <v>223</v>
      </c>
      <c r="N60" s="14" t="s">
        <v>1875</v>
      </c>
      <c r="O60" s="83">
        <v>5.7199074074074076E-2</v>
      </c>
      <c r="P60" s="82" t="s">
        <v>54</v>
      </c>
      <c r="Q60" s="111">
        <v>1</v>
      </c>
      <c r="R60" s="82" t="s">
        <v>499</v>
      </c>
      <c r="S60" s="82"/>
      <c r="T60" s="82"/>
      <c r="U60" s="79" t="s">
        <v>1880</v>
      </c>
      <c r="V60" s="79" t="s">
        <v>269</v>
      </c>
      <c r="W60" s="82"/>
      <c r="X60" s="79"/>
      <c r="Z60" s="249">
        <v>1</v>
      </c>
      <c r="AA60" s="249">
        <v>22</v>
      </c>
      <c r="AB60" s="249">
        <v>22</v>
      </c>
    </row>
    <row r="61" spans="2:28">
      <c r="B61" s="336">
        <v>51</v>
      </c>
      <c r="C61" s="237">
        <v>13</v>
      </c>
      <c r="D61" s="82" t="s">
        <v>471</v>
      </c>
      <c r="E61" s="82" t="s">
        <v>644</v>
      </c>
      <c r="F61" s="14" t="s">
        <v>182</v>
      </c>
      <c r="G61" s="82" t="s">
        <v>641</v>
      </c>
      <c r="H61" s="82" t="s">
        <v>279</v>
      </c>
      <c r="I61" s="14">
        <v>153</v>
      </c>
      <c r="J61" s="222">
        <v>0.01</v>
      </c>
      <c r="K61" s="222">
        <v>0</v>
      </c>
      <c r="L61" s="83">
        <v>0.27565972222222224</v>
      </c>
      <c r="M61" s="14" t="s">
        <v>223</v>
      </c>
      <c r="N61" s="14" t="s">
        <v>1875</v>
      </c>
      <c r="O61" s="83">
        <v>7.5208333333333335E-2</v>
      </c>
      <c r="P61" s="82" t="s">
        <v>482</v>
      </c>
      <c r="Q61" s="111">
        <v>1</v>
      </c>
      <c r="R61" s="82" t="s">
        <v>2217</v>
      </c>
      <c r="S61" s="82" t="s">
        <v>469</v>
      </c>
      <c r="T61" s="82"/>
      <c r="U61" s="79" t="s">
        <v>1881</v>
      </c>
      <c r="V61" s="79" t="s">
        <v>483</v>
      </c>
      <c r="W61" s="82"/>
      <c r="X61" s="79"/>
      <c r="Z61" s="249">
        <v>1</v>
      </c>
      <c r="AA61" s="249">
        <v>48</v>
      </c>
      <c r="AB61" s="249">
        <v>18</v>
      </c>
    </row>
    <row r="62" spans="2:28">
      <c r="B62" s="336">
        <v>52</v>
      </c>
      <c r="C62" s="237">
        <v>13</v>
      </c>
      <c r="D62" s="82" t="s">
        <v>468</v>
      </c>
      <c r="E62" s="82" t="s">
        <v>643</v>
      </c>
      <c r="F62" s="14" t="s">
        <v>182</v>
      </c>
      <c r="G62" s="82" t="s">
        <v>306</v>
      </c>
      <c r="H62" s="82" t="s">
        <v>268</v>
      </c>
      <c r="I62" s="14">
        <v>61</v>
      </c>
      <c r="J62" s="222">
        <v>1.58</v>
      </c>
      <c r="K62" s="222">
        <v>3.6</v>
      </c>
      <c r="L62" s="83">
        <v>0.35171296296296295</v>
      </c>
      <c r="M62" s="14" t="s">
        <v>223</v>
      </c>
      <c r="N62" s="14" t="s">
        <v>1875</v>
      </c>
      <c r="O62" s="83">
        <v>5.1111111111111107E-2</v>
      </c>
      <c r="P62" s="82" t="s">
        <v>437</v>
      </c>
      <c r="Q62" s="111">
        <v>1</v>
      </c>
      <c r="R62" s="82" t="s">
        <v>499</v>
      </c>
      <c r="S62" s="82"/>
      <c r="T62" s="82"/>
      <c r="U62" s="79" t="s">
        <v>1882</v>
      </c>
      <c r="V62" s="79" t="s">
        <v>438</v>
      </c>
      <c r="W62" s="82"/>
      <c r="X62" s="79"/>
      <c r="Z62" s="249">
        <v>1</v>
      </c>
      <c r="AA62" s="249">
        <v>13</v>
      </c>
      <c r="AB62" s="249">
        <v>36</v>
      </c>
    </row>
    <row r="63" spans="2:28">
      <c r="B63" s="336">
        <v>53</v>
      </c>
      <c r="C63" s="237">
        <v>14</v>
      </c>
      <c r="D63" s="82" t="s">
        <v>469</v>
      </c>
      <c r="E63" s="82" t="s">
        <v>5</v>
      </c>
      <c r="F63" s="14" t="s">
        <v>8</v>
      </c>
      <c r="G63" s="82" t="s">
        <v>643</v>
      </c>
      <c r="H63" s="82" t="s">
        <v>264</v>
      </c>
      <c r="I63" s="14">
        <v>63</v>
      </c>
      <c r="J63" s="222">
        <v>-103.96</v>
      </c>
      <c r="K63" s="224" t="s">
        <v>410</v>
      </c>
      <c r="L63" s="83">
        <v>0.40355324074074073</v>
      </c>
      <c r="M63" s="14" t="s">
        <v>223</v>
      </c>
      <c r="N63" s="14" t="s">
        <v>1875</v>
      </c>
      <c r="O63" s="83">
        <v>5.0601851851851849E-2</v>
      </c>
      <c r="P63" s="82" t="s">
        <v>423</v>
      </c>
      <c r="Q63" s="111">
        <v>1</v>
      </c>
      <c r="R63" s="82" t="s">
        <v>172</v>
      </c>
      <c r="S63" s="82" t="s">
        <v>469</v>
      </c>
      <c r="T63" s="82"/>
      <c r="U63" s="79" t="s">
        <v>1883</v>
      </c>
      <c r="V63" s="79" t="s">
        <v>424</v>
      </c>
      <c r="W63" s="82"/>
      <c r="X63" s="79"/>
      <c r="Z63" s="249">
        <v>1</v>
      </c>
      <c r="AA63" s="249">
        <v>12</v>
      </c>
      <c r="AB63" s="249">
        <v>52</v>
      </c>
    </row>
    <row r="64" spans="2:28">
      <c r="B64" s="336">
        <v>54</v>
      </c>
      <c r="C64" s="237">
        <v>14</v>
      </c>
      <c r="D64" s="82" t="s">
        <v>472</v>
      </c>
      <c r="E64" s="82" t="s">
        <v>306</v>
      </c>
      <c r="F64" s="14" t="s">
        <v>182</v>
      </c>
      <c r="G64" s="82" t="s">
        <v>644</v>
      </c>
      <c r="H64" s="82" t="s">
        <v>268</v>
      </c>
      <c r="I64" s="14">
        <v>56</v>
      </c>
      <c r="J64" s="222">
        <v>0</v>
      </c>
      <c r="K64" s="222">
        <v>0</v>
      </c>
      <c r="L64" s="83">
        <v>0.4548611111111111</v>
      </c>
      <c r="M64" s="14" t="s">
        <v>223</v>
      </c>
      <c r="N64" s="14" t="s">
        <v>1875</v>
      </c>
      <c r="O64" s="83">
        <v>4.8506944444444443E-2</v>
      </c>
      <c r="P64" s="82" t="s">
        <v>1846</v>
      </c>
      <c r="Q64" s="111">
        <v>1</v>
      </c>
      <c r="R64" s="82" t="s">
        <v>499</v>
      </c>
      <c r="S64" s="82"/>
      <c r="T64" s="82"/>
      <c r="U64" s="79" t="s">
        <v>1884</v>
      </c>
      <c r="V64" s="79" t="s">
        <v>481</v>
      </c>
      <c r="W64" s="82"/>
      <c r="X64" s="79"/>
      <c r="Z64" s="249">
        <v>1</v>
      </c>
      <c r="AA64" s="249">
        <v>9</v>
      </c>
      <c r="AB64" s="249">
        <v>51</v>
      </c>
    </row>
    <row r="65" spans="2:28">
      <c r="B65" s="336">
        <v>55</v>
      </c>
      <c r="C65" s="237">
        <v>14</v>
      </c>
      <c r="D65" s="82" t="s">
        <v>471</v>
      </c>
      <c r="E65" s="82" t="s">
        <v>641</v>
      </c>
      <c r="F65" s="14" t="s">
        <v>7</v>
      </c>
      <c r="G65" s="82" t="s">
        <v>258</v>
      </c>
      <c r="H65" s="82" t="s">
        <v>268</v>
      </c>
      <c r="I65" s="14">
        <v>57</v>
      </c>
      <c r="J65" s="222">
        <v>128</v>
      </c>
      <c r="K65" s="222" t="s">
        <v>1014</v>
      </c>
      <c r="L65" s="83">
        <v>0.5040972222222222</v>
      </c>
      <c r="M65" s="14" t="s">
        <v>223</v>
      </c>
      <c r="N65" s="14" t="s">
        <v>1875</v>
      </c>
      <c r="O65" s="83">
        <v>4.6168981481481484E-2</v>
      </c>
      <c r="P65" s="82" t="s">
        <v>1849</v>
      </c>
      <c r="Q65" s="111">
        <v>1</v>
      </c>
      <c r="R65" s="82" t="s">
        <v>499</v>
      </c>
      <c r="S65" s="82"/>
      <c r="T65" s="82"/>
      <c r="U65" s="79" t="s">
        <v>1885</v>
      </c>
      <c r="V65" s="79" t="s">
        <v>364</v>
      </c>
      <c r="W65" s="82"/>
      <c r="X65" s="79"/>
      <c r="Z65" s="249">
        <v>1</v>
      </c>
      <c r="AA65" s="249">
        <v>6</v>
      </c>
      <c r="AB65" s="249">
        <v>29</v>
      </c>
    </row>
    <row r="66" spans="2:28">
      <c r="B66" s="336">
        <v>56</v>
      </c>
      <c r="C66" s="237">
        <v>14</v>
      </c>
      <c r="D66" s="82" t="s">
        <v>468</v>
      </c>
      <c r="E66" s="82" t="s">
        <v>642</v>
      </c>
      <c r="F66" s="14" t="s">
        <v>7</v>
      </c>
      <c r="G66" s="82" t="s">
        <v>647</v>
      </c>
      <c r="H66" s="82" t="s">
        <v>264</v>
      </c>
      <c r="I66" s="14">
        <v>59</v>
      </c>
      <c r="J66" s="222">
        <v>39.24</v>
      </c>
      <c r="K66" s="222">
        <v>23.13</v>
      </c>
      <c r="L66" s="83">
        <v>0.55108796296296292</v>
      </c>
      <c r="M66" s="14" t="s">
        <v>223</v>
      </c>
      <c r="N66" s="14" t="s">
        <v>1875</v>
      </c>
      <c r="O66" s="83">
        <v>5.2314814814814814E-2</v>
      </c>
      <c r="P66" s="82" t="s">
        <v>1851</v>
      </c>
      <c r="R66" s="82"/>
      <c r="S66" s="82"/>
      <c r="T66" s="82"/>
      <c r="U66" s="79" t="s">
        <v>1886</v>
      </c>
      <c r="V66" s="79" t="s">
        <v>1853</v>
      </c>
      <c r="W66" s="82"/>
      <c r="X66" s="79"/>
      <c r="Z66" s="249">
        <v>1</v>
      </c>
      <c r="AA66" s="249">
        <v>15</v>
      </c>
      <c r="AB66" s="249">
        <v>20</v>
      </c>
    </row>
    <row r="67" spans="2:28">
      <c r="B67" s="336">
        <v>57</v>
      </c>
      <c r="C67" s="237">
        <v>15</v>
      </c>
      <c r="D67" s="82" t="s">
        <v>469</v>
      </c>
      <c r="E67" s="82" t="s">
        <v>642</v>
      </c>
      <c r="F67" s="14" t="s">
        <v>182</v>
      </c>
      <c r="G67" s="82" t="s">
        <v>5</v>
      </c>
      <c r="H67" s="82" t="s">
        <v>268</v>
      </c>
      <c r="I67" s="14">
        <v>60</v>
      </c>
      <c r="J67" s="222">
        <v>0</v>
      </c>
      <c r="K67" s="222">
        <v>-1.77</v>
      </c>
      <c r="L67" s="83">
        <v>0.60413194444444451</v>
      </c>
      <c r="M67" s="14" t="s">
        <v>223</v>
      </c>
      <c r="N67" s="14" t="s">
        <v>1875</v>
      </c>
      <c r="O67" s="83">
        <v>4.4502314814814814E-2</v>
      </c>
      <c r="P67" s="82" t="s">
        <v>31</v>
      </c>
      <c r="Q67" s="111">
        <v>1</v>
      </c>
      <c r="R67" s="82" t="s">
        <v>499</v>
      </c>
      <c r="S67" s="82"/>
      <c r="T67" s="82"/>
      <c r="U67" s="79" t="s">
        <v>1887</v>
      </c>
      <c r="V67" s="79" t="s">
        <v>287</v>
      </c>
      <c r="W67" s="82"/>
      <c r="X67" s="79"/>
      <c r="Z67" s="249">
        <v>1</v>
      </c>
      <c r="AA67" s="249">
        <v>4</v>
      </c>
      <c r="AB67" s="249">
        <v>5</v>
      </c>
    </row>
    <row r="68" spans="2:28">
      <c r="B68" s="336">
        <v>58</v>
      </c>
      <c r="C68" s="237">
        <v>15</v>
      </c>
      <c r="D68" s="82" t="s">
        <v>472</v>
      </c>
      <c r="E68" s="82" t="s">
        <v>641</v>
      </c>
      <c r="F68" s="14" t="s">
        <v>7</v>
      </c>
      <c r="G68" s="82" t="s">
        <v>647</v>
      </c>
      <c r="H68" s="82" t="s">
        <v>264</v>
      </c>
      <c r="I68" s="14">
        <v>50</v>
      </c>
      <c r="J68" s="222">
        <v>21.65</v>
      </c>
      <c r="K68" s="222">
        <v>986.4</v>
      </c>
      <c r="L68" s="83">
        <v>0.65211805555555558</v>
      </c>
      <c r="M68" s="14" t="s">
        <v>223</v>
      </c>
      <c r="N68" s="14" t="s">
        <v>1875</v>
      </c>
      <c r="O68" s="83">
        <v>4.4143518518518519E-2</v>
      </c>
      <c r="P68" s="82" t="s">
        <v>1888</v>
      </c>
      <c r="R68" s="82"/>
      <c r="S68" s="82"/>
      <c r="T68" s="82"/>
      <c r="U68" s="79" t="s">
        <v>1889</v>
      </c>
      <c r="V68" s="79" t="s">
        <v>1890</v>
      </c>
      <c r="W68" s="82"/>
      <c r="X68" s="79"/>
      <c r="Z68" s="249">
        <v>1</v>
      </c>
      <c r="AA68" s="249">
        <v>3</v>
      </c>
      <c r="AB68" s="249">
        <v>34</v>
      </c>
    </row>
    <row r="69" spans="2:28">
      <c r="B69" s="336">
        <v>59</v>
      </c>
      <c r="C69" s="237">
        <v>15</v>
      </c>
      <c r="D69" s="82" t="s">
        <v>471</v>
      </c>
      <c r="E69" s="82" t="s">
        <v>306</v>
      </c>
      <c r="F69" s="14" t="s">
        <v>7</v>
      </c>
      <c r="G69" s="82" t="s">
        <v>258</v>
      </c>
      <c r="H69" s="82" t="s">
        <v>268</v>
      </c>
      <c r="I69" s="14">
        <v>104</v>
      </c>
      <c r="J69" s="222" t="s">
        <v>441</v>
      </c>
      <c r="K69" s="222">
        <v>2.19</v>
      </c>
      <c r="L69" s="83">
        <v>0.69710648148148147</v>
      </c>
      <c r="M69" s="14" t="s">
        <v>223</v>
      </c>
      <c r="N69" s="14" t="s">
        <v>1875</v>
      </c>
      <c r="O69" s="83">
        <v>6.2870370370370368E-2</v>
      </c>
      <c r="P69" s="82" t="s">
        <v>315</v>
      </c>
      <c r="Q69" s="111">
        <v>1</v>
      </c>
      <c r="R69" s="82" t="s">
        <v>499</v>
      </c>
      <c r="S69" s="82"/>
      <c r="T69" s="82"/>
      <c r="U69" s="79" t="s">
        <v>1891</v>
      </c>
      <c r="V69" s="79" t="s">
        <v>1086</v>
      </c>
      <c r="W69" s="82"/>
      <c r="X69" s="79"/>
      <c r="Z69" s="249">
        <v>1</v>
      </c>
      <c r="AA69" s="249">
        <v>30</v>
      </c>
      <c r="AB69" s="249">
        <v>32</v>
      </c>
    </row>
    <row r="70" spans="2:28">
      <c r="B70" s="336">
        <v>60</v>
      </c>
      <c r="C70" s="237">
        <v>15</v>
      </c>
      <c r="D70" s="82" t="s">
        <v>468</v>
      </c>
      <c r="E70" s="82" t="s">
        <v>643</v>
      </c>
      <c r="F70" s="14" t="s">
        <v>7</v>
      </c>
      <c r="G70" s="82" t="s">
        <v>644</v>
      </c>
      <c r="H70" s="82" t="s">
        <v>264</v>
      </c>
      <c r="I70" s="14">
        <v>44</v>
      </c>
      <c r="J70" s="222" t="s">
        <v>830</v>
      </c>
      <c r="K70" s="222">
        <v>27.3</v>
      </c>
      <c r="L70" s="83">
        <v>0.76075231481481476</v>
      </c>
      <c r="M70" s="14" t="s">
        <v>223</v>
      </c>
      <c r="N70" s="14" t="s">
        <v>1875</v>
      </c>
      <c r="O70" s="83">
        <v>4.8171296296296295E-2</v>
      </c>
      <c r="P70" s="82" t="s">
        <v>1892</v>
      </c>
      <c r="R70" s="82"/>
      <c r="S70" s="82"/>
      <c r="T70" s="82"/>
      <c r="U70" s="79" t="s">
        <v>1893</v>
      </c>
      <c r="V70" s="79" t="s">
        <v>1894</v>
      </c>
      <c r="W70" s="82"/>
      <c r="X70" s="79"/>
      <c r="Z70" s="249">
        <v>1</v>
      </c>
      <c r="AA70" s="249">
        <v>9</v>
      </c>
      <c r="AB70" s="249">
        <v>22</v>
      </c>
    </row>
    <row r="71" spans="2:28">
      <c r="B71" s="336">
        <v>61</v>
      </c>
      <c r="C71" s="237">
        <v>16</v>
      </c>
      <c r="D71" s="82" t="s">
        <v>469</v>
      </c>
      <c r="E71" s="82" t="s">
        <v>5</v>
      </c>
      <c r="F71" s="14" t="s">
        <v>182</v>
      </c>
      <c r="G71" s="82" t="s">
        <v>644</v>
      </c>
      <c r="H71" s="82" t="s">
        <v>266</v>
      </c>
      <c r="I71" s="14">
        <v>96</v>
      </c>
      <c r="J71" s="222">
        <v>0</v>
      </c>
      <c r="K71" s="222">
        <v>-0.01</v>
      </c>
      <c r="L71" s="83">
        <v>0.80961805555555555</v>
      </c>
      <c r="M71" s="14" t="s">
        <v>223</v>
      </c>
      <c r="N71" s="14" t="s">
        <v>1875</v>
      </c>
      <c r="O71" s="83">
        <v>5.6550925925925921E-2</v>
      </c>
      <c r="P71" s="82" t="s">
        <v>1895</v>
      </c>
      <c r="R71" s="82"/>
      <c r="S71" s="82"/>
      <c r="T71" s="82"/>
      <c r="U71" s="79" t="s">
        <v>1896</v>
      </c>
      <c r="V71" s="79" t="s">
        <v>1897</v>
      </c>
      <c r="W71" s="82"/>
      <c r="X71" s="79"/>
      <c r="Z71" s="249">
        <v>1</v>
      </c>
      <c r="AA71" s="249">
        <v>21</v>
      </c>
      <c r="AB71" s="249">
        <v>26</v>
      </c>
    </row>
    <row r="72" spans="2:28">
      <c r="B72" s="336">
        <v>62</v>
      </c>
      <c r="C72" s="237">
        <v>16</v>
      </c>
      <c r="D72" s="82" t="s">
        <v>472</v>
      </c>
      <c r="E72" s="82" t="s">
        <v>258</v>
      </c>
      <c r="F72" s="14" t="s">
        <v>182</v>
      </c>
      <c r="G72" s="82" t="s">
        <v>643</v>
      </c>
      <c r="H72" s="82" t="s">
        <v>266</v>
      </c>
      <c r="I72" s="14">
        <v>45</v>
      </c>
      <c r="J72" s="222">
        <v>0.08</v>
      </c>
      <c r="K72" s="222">
        <v>0</v>
      </c>
      <c r="L72" s="83">
        <v>0.86686342592592591</v>
      </c>
      <c r="M72" s="14" t="s">
        <v>223</v>
      </c>
      <c r="N72" s="14" t="s">
        <v>1875</v>
      </c>
      <c r="O72" s="83">
        <v>4.1793981481481481E-2</v>
      </c>
      <c r="P72" s="82" t="s">
        <v>179</v>
      </c>
      <c r="R72" s="82"/>
      <c r="S72" s="82"/>
      <c r="T72" s="82"/>
      <c r="U72" s="79" t="s">
        <v>1898</v>
      </c>
      <c r="V72" s="79" t="s">
        <v>277</v>
      </c>
      <c r="W72" s="82"/>
      <c r="X72" s="79"/>
      <c r="Z72" s="249">
        <v>1</v>
      </c>
      <c r="AA72" s="249">
        <v>0</v>
      </c>
      <c r="AB72" s="249">
        <v>11</v>
      </c>
    </row>
    <row r="73" spans="2:28">
      <c r="B73" s="336">
        <v>63</v>
      </c>
      <c r="C73" s="237">
        <v>16</v>
      </c>
      <c r="D73" s="82" t="s">
        <v>471</v>
      </c>
      <c r="E73" s="82" t="s">
        <v>647</v>
      </c>
      <c r="F73" s="14" t="s">
        <v>182</v>
      </c>
      <c r="G73" s="82" t="s">
        <v>306</v>
      </c>
      <c r="H73" s="82" t="s">
        <v>266</v>
      </c>
      <c r="I73" s="14">
        <v>84</v>
      </c>
      <c r="J73" s="222">
        <v>0</v>
      </c>
      <c r="K73" s="222">
        <v>0</v>
      </c>
      <c r="L73" s="83">
        <v>0.90943287037037035</v>
      </c>
      <c r="M73" s="14" t="s">
        <v>223</v>
      </c>
      <c r="N73" s="14" t="s">
        <v>1875</v>
      </c>
      <c r="O73" s="83">
        <v>5.7627314814814812E-2</v>
      </c>
      <c r="P73" s="82" t="s">
        <v>359</v>
      </c>
      <c r="R73" s="82"/>
      <c r="S73" s="82"/>
      <c r="T73" s="82"/>
      <c r="U73" s="79" t="s">
        <v>1899</v>
      </c>
      <c r="V73" s="79" t="s">
        <v>459</v>
      </c>
      <c r="W73" s="82"/>
      <c r="X73" s="79"/>
      <c r="Z73" s="249">
        <v>1</v>
      </c>
      <c r="AA73" s="249">
        <v>22</v>
      </c>
      <c r="AB73" s="249">
        <v>59</v>
      </c>
    </row>
    <row r="74" spans="2:28">
      <c r="B74" s="336">
        <v>64</v>
      </c>
      <c r="C74" s="237">
        <v>16</v>
      </c>
      <c r="D74" s="82" t="s">
        <v>468</v>
      </c>
      <c r="E74" s="82" t="s">
        <v>642</v>
      </c>
      <c r="F74" s="14" t="s">
        <v>182</v>
      </c>
      <c r="G74" s="82" t="s">
        <v>641</v>
      </c>
      <c r="H74" s="82" t="s">
        <v>1900</v>
      </c>
      <c r="I74" s="14">
        <v>172</v>
      </c>
      <c r="J74" s="222">
        <v>-0.16</v>
      </c>
      <c r="K74" s="222">
        <v>0</v>
      </c>
      <c r="L74" s="83">
        <v>0.96777777777777774</v>
      </c>
      <c r="M74" s="14" t="s">
        <v>223</v>
      </c>
      <c r="N74" s="14" t="s">
        <v>1875</v>
      </c>
      <c r="O74" s="83">
        <v>7.9074074074074074E-2</v>
      </c>
      <c r="P74" s="82" t="s">
        <v>491</v>
      </c>
      <c r="R74" s="82"/>
      <c r="S74" s="82"/>
      <c r="T74" s="82"/>
      <c r="U74" s="79" t="s">
        <v>1901</v>
      </c>
      <c r="V74" s="79" t="s">
        <v>352</v>
      </c>
      <c r="W74" s="82"/>
      <c r="X74" s="79"/>
      <c r="Z74" s="249">
        <v>1</v>
      </c>
      <c r="AA74" s="249">
        <v>53</v>
      </c>
      <c r="AB74" s="249">
        <v>52</v>
      </c>
    </row>
    <row r="75" spans="2:28">
      <c r="B75" s="336">
        <v>65</v>
      </c>
      <c r="C75" s="237">
        <v>17</v>
      </c>
      <c r="D75" s="82" t="s">
        <v>469</v>
      </c>
      <c r="E75" s="82" t="s">
        <v>641</v>
      </c>
      <c r="F75" s="14" t="s">
        <v>7</v>
      </c>
      <c r="G75" s="82" t="s">
        <v>5</v>
      </c>
      <c r="H75" s="82" t="s">
        <v>268</v>
      </c>
      <c r="I75" s="14">
        <v>55</v>
      </c>
      <c r="J75" s="222">
        <v>128</v>
      </c>
      <c r="K75" s="222">
        <v>6.31</v>
      </c>
      <c r="L75" s="83">
        <v>4.7685185185185185E-2</v>
      </c>
      <c r="M75" s="14" t="s">
        <v>223</v>
      </c>
      <c r="N75" s="14" t="s">
        <v>1902</v>
      </c>
      <c r="O75" s="83">
        <v>4.1990740740740745E-2</v>
      </c>
      <c r="P75" s="82" t="s">
        <v>1903</v>
      </c>
      <c r="Q75" s="111">
        <v>1</v>
      </c>
      <c r="R75" s="82" t="s">
        <v>499</v>
      </c>
      <c r="S75" s="82"/>
      <c r="T75" s="82"/>
      <c r="U75" s="79" t="s">
        <v>1904</v>
      </c>
      <c r="V75" s="79" t="s">
        <v>1905</v>
      </c>
      <c r="W75" s="82"/>
      <c r="X75" s="79"/>
      <c r="Z75" s="249">
        <v>1</v>
      </c>
      <c r="AA75" s="249">
        <v>0</v>
      </c>
      <c r="AB75" s="249">
        <v>28</v>
      </c>
    </row>
    <row r="76" spans="2:28">
      <c r="B76" s="336">
        <v>66</v>
      </c>
      <c r="C76" s="237">
        <v>17</v>
      </c>
      <c r="D76" s="82" t="s">
        <v>472</v>
      </c>
      <c r="E76" s="82" t="s">
        <v>306</v>
      </c>
      <c r="F76" s="14" t="s">
        <v>182</v>
      </c>
      <c r="G76" s="82" t="s">
        <v>642</v>
      </c>
      <c r="H76" s="82" t="s">
        <v>268</v>
      </c>
      <c r="I76" s="14">
        <v>66</v>
      </c>
      <c r="J76" s="222">
        <v>0.34</v>
      </c>
      <c r="K76" s="222">
        <v>0</v>
      </c>
      <c r="L76" s="83">
        <v>9.0497685185185181E-2</v>
      </c>
      <c r="M76" s="14" t="s">
        <v>223</v>
      </c>
      <c r="N76" s="14" t="s">
        <v>1902</v>
      </c>
      <c r="O76" s="83">
        <v>5.0555555555555555E-2</v>
      </c>
      <c r="P76" s="82" t="s">
        <v>693</v>
      </c>
      <c r="Q76" s="111">
        <v>1</v>
      </c>
      <c r="R76" s="82" t="s">
        <v>499</v>
      </c>
      <c r="S76" s="82"/>
      <c r="T76" s="82"/>
      <c r="U76" s="79" t="s">
        <v>1906</v>
      </c>
      <c r="V76" s="79" t="s">
        <v>1005</v>
      </c>
      <c r="W76" s="82"/>
      <c r="X76" s="79"/>
      <c r="Z76" s="249">
        <v>1</v>
      </c>
      <c r="AA76" s="249">
        <v>12</v>
      </c>
      <c r="AB76" s="249">
        <v>48</v>
      </c>
    </row>
    <row r="77" spans="2:28">
      <c r="B77" s="336">
        <v>67</v>
      </c>
      <c r="C77" s="237">
        <v>17</v>
      </c>
      <c r="D77" s="82" t="s">
        <v>471</v>
      </c>
      <c r="E77" s="82" t="s">
        <v>643</v>
      </c>
      <c r="F77" s="14" t="s">
        <v>182</v>
      </c>
      <c r="G77" s="82" t="s">
        <v>647</v>
      </c>
      <c r="H77" s="82" t="s">
        <v>262</v>
      </c>
      <c r="I77" s="14">
        <v>22</v>
      </c>
      <c r="J77" s="222">
        <v>0</v>
      </c>
      <c r="K77" s="222">
        <v>0</v>
      </c>
      <c r="L77" s="83">
        <v>0.14178240740740741</v>
      </c>
      <c r="M77" s="14" t="s">
        <v>223</v>
      </c>
      <c r="N77" s="14" t="s">
        <v>1902</v>
      </c>
      <c r="O77" s="83">
        <v>2.7407407407407408E-2</v>
      </c>
      <c r="P77" s="82" t="s">
        <v>422</v>
      </c>
      <c r="R77" s="82"/>
      <c r="S77" s="82"/>
      <c r="T77" s="82"/>
      <c r="U77" s="79" t="s">
        <v>1907</v>
      </c>
      <c r="V77" s="79" t="s">
        <v>1908</v>
      </c>
      <c r="W77" s="82"/>
      <c r="X77" s="79"/>
      <c r="Z77" s="249">
        <v>0</v>
      </c>
      <c r="AA77" s="249">
        <v>39</v>
      </c>
      <c r="AB77" s="249">
        <v>28</v>
      </c>
    </row>
    <row r="78" spans="2:28">
      <c r="B78" s="336">
        <v>68</v>
      </c>
      <c r="C78" s="237">
        <v>17</v>
      </c>
      <c r="D78" s="82" t="s">
        <v>468</v>
      </c>
      <c r="E78" s="82" t="s">
        <v>644</v>
      </c>
      <c r="F78" s="14" t="s">
        <v>182</v>
      </c>
      <c r="G78" s="82" t="s">
        <v>258</v>
      </c>
      <c r="H78" s="82" t="s">
        <v>268</v>
      </c>
      <c r="I78" s="14">
        <v>50</v>
      </c>
      <c r="J78" s="222">
        <v>0.9</v>
      </c>
      <c r="K78" s="222">
        <v>0.04</v>
      </c>
      <c r="L78" s="83">
        <v>0.16989583333333333</v>
      </c>
      <c r="M78" s="14" t="s">
        <v>223</v>
      </c>
      <c r="N78" s="14" t="s">
        <v>1902</v>
      </c>
      <c r="O78" s="83">
        <v>3.7523148148148146E-2</v>
      </c>
      <c r="P78" s="82" t="s">
        <v>1909</v>
      </c>
      <c r="Q78" s="111">
        <v>1</v>
      </c>
      <c r="R78" s="82" t="s">
        <v>499</v>
      </c>
      <c r="S78" s="82"/>
      <c r="T78" s="82"/>
      <c r="U78" s="79" t="s">
        <v>1910</v>
      </c>
      <c r="V78" s="79" t="s">
        <v>1911</v>
      </c>
      <c r="W78" s="82"/>
      <c r="X78" s="79"/>
      <c r="Z78" s="249">
        <v>0</v>
      </c>
      <c r="AA78" s="249">
        <v>54</v>
      </c>
      <c r="AB78" s="249">
        <v>2</v>
      </c>
    </row>
    <row r="79" spans="2:28">
      <c r="B79" s="336">
        <v>69</v>
      </c>
      <c r="C79" s="237">
        <v>18</v>
      </c>
      <c r="D79" s="82" t="s">
        <v>469</v>
      </c>
      <c r="E79" s="82" t="s">
        <v>5</v>
      </c>
      <c r="F79" s="14" t="s">
        <v>7</v>
      </c>
      <c r="G79" s="82" t="s">
        <v>258</v>
      </c>
      <c r="H79" s="82" t="s">
        <v>264</v>
      </c>
      <c r="I79" s="14">
        <v>67</v>
      </c>
      <c r="J79" s="222" t="s">
        <v>1912</v>
      </c>
      <c r="K79" s="222" t="s">
        <v>1818</v>
      </c>
      <c r="L79" s="83">
        <v>0.20819444444444443</v>
      </c>
      <c r="M79" s="14" t="s">
        <v>223</v>
      </c>
      <c r="N79" s="14" t="s">
        <v>1902</v>
      </c>
      <c r="O79" s="83">
        <v>4.9965277777777782E-2</v>
      </c>
      <c r="P79" s="82" t="s">
        <v>54</v>
      </c>
      <c r="R79" s="82"/>
      <c r="S79" s="82"/>
      <c r="T79" s="82"/>
      <c r="U79" s="79" t="s">
        <v>1913</v>
      </c>
      <c r="V79" s="79" t="s">
        <v>439</v>
      </c>
      <c r="W79" s="82"/>
      <c r="X79" s="79"/>
      <c r="Z79" s="249">
        <v>1</v>
      </c>
      <c r="AA79" s="249">
        <v>11</v>
      </c>
      <c r="AB79" s="249">
        <v>57</v>
      </c>
    </row>
    <row r="80" spans="2:28">
      <c r="B80" s="336">
        <v>70</v>
      </c>
      <c r="C80" s="237">
        <v>18</v>
      </c>
      <c r="D80" s="82" t="s">
        <v>472</v>
      </c>
      <c r="E80" s="82" t="s">
        <v>647</v>
      </c>
      <c r="F80" s="14" t="s">
        <v>7</v>
      </c>
      <c r="G80" s="82" t="s">
        <v>644</v>
      </c>
      <c r="H80" s="82" t="s">
        <v>268</v>
      </c>
      <c r="I80" s="14">
        <v>57</v>
      </c>
      <c r="J80" s="222" t="s">
        <v>678</v>
      </c>
      <c r="K80" s="222">
        <v>2.63</v>
      </c>
      <c r="L80" s="83">
        <v>0.25893518518518516</v>
      </c>
      <c r="M80" s="14" t="s">
        <v>223</v>
      </c>
      <c r="N80" s="14" t="s">
        <v>1902</v>
      </c>
      <c r="O80" s="83">
        <v>4.6608796296296294E-2</v>
      </c>
      <c r="P80" s="82" t="s">
        <v>399</v>
      </c>
      <c r="Q80" s="111">
        <v>1</v>
      </c>
      <c r="R80" s="82" t="s">
        <v>499</v>
      </c>
      <c r="S80" s="82"/>
      <c r="T80" s="82"/>
      <c r="U80" s="79" t="s">
        <v>1914</v>
      </c>
      <c r="V80" s="79" t="s">
        <v>400</v>
      </c>
      <c r="W80" s="82" t="s">
        <v>469</v>
      </c>
      <c r="X80" s="79" t="s">
        <v>2263</v>
      </c>
      <c r="Z80" s="249">
        <v>1</v>
      </c>
      <c r="AA80" s="249">
        <v>7</v>
      </c>
      <c r="AB80" s="249">
        <v>7</v>
      </c>
    </row>
    <row r="81" spans="2:28">
      <c r="B81" s="336">
        <v>71</v>
      </c>
      <c r="C81" s="237">
        <v>18</v>
      </c>
      <c r="D81" s="82" t="s">
        <v>471</v>
      </c>
      <c r="E81" s="82" t="s">
        <v>642</v>
      </c>
      <c r="F81" s="14" t="s">
        <v>182</v>
      </c>
      <c r="G81" s="82" t="s">
        <v>643</v>
      </c>
      <c r="H81" s="82" t="s">
        <v>266</v>
      </c>
      <c r="I81" s="14">
        <v>55</v>
      </c>
      <c r="J81" s="222">
        <v>0</v>
      </c>
      <c r="K81" s="222">
        <v>0</v>
      </c>
      <c r="L81" s="83">
        <v>0.30624999999999997</v>
      </c>
      <c r="M81" s="14" t="s">
        <v>223</v>
      </c>
      <c r="N81" s="14" t="s">
        <v>1902</v>
      </c>
      <c r="O81" s="83">
        <v>4.9247685185185186E-2</v>
      </c>
      <c r="P81" s="82" t="s">
        <v>30</v>
      </c>
      <c r="Q81" s="111">
        <v>1</v>
      </c>
      <c r="R81" s="82" t="s">
        <v>2224</v>
      </c>
      <c r="S81" s="82" t="s">
        <v>469</v>
      </c>
      <c r="T81" s="82"/>
      <c r="U81" s="79" t="s">
        <v>1915</v>
      </c>
      <c r="V81" s="79" t="s">
        <v>1507</v>
      </c>
      <c r="W81" s="82"/>
      <c r="X81" s="79"/>
      <c r="Z81" s="249">
        <v>1</v>
      </c>
      <c r="AA81" s="249">
        <v>10</v>
      </c>
      <c r="AB81" s="249">
        <v>55</v>
      </c>
    </row>
    <row r="82" spans="2:28">
      <c r="B82" s="336">
        <v>72</v>
      </c>
      <c r="C82" s="237">
        <v>18</v>
      </c>
      <c r="D82" s="82" t="s">
        <v>468</v>
      </c>
      <c r="E82" s="82" t="s">
        <v>641</v>
      </c>
      <c r="F82" s="14" t="s">
        <v>8</v>
      </c>
      <c r="G82" s="82" t="s">
        <v>306</v>
      </c>
      <c r="H82" s="82" t="s">
        <v>264</v>
      </c>
      <c r="I82" s="14">
        <v>121</v>
      </c>
      <c r="J82" s="222">
        <v>-11.97</v>
      </c>
      <c r="K82" s="224" t="s">
        <v>2209</v>
      </c>
      <c r="L82" s="83">
        <v>0.35622685185185188</v>
      </c>
      <c r="M82" s="14" t="s">
        <v>223</v>
      </c>
      <c r="N82" s="14" t="s">
        <v>1902</v>
      </c>
      <c r="O82" s="83">
        <v>6.6932870370370365E-2</v>
      </c>
      <c r="P82" s="82" t="s">
        <v>1916</v>
      </c>
      <c r="Q82" s="111">
        <v>1</v>
      </c>
      <c r="R82" s="82" t="s">
        <v>2222</v>
      </c>
      <c r="S82" s="82" t="s">
        <v>469</v>
      </c>
      <c r="T82" s="82"/>
      <c r="U82" s="79" t="s">
        <v>1917</v>
      </c>
      <c r="V82" s="79" t="s">
        <v>1918</v>
      </c>
      <c r="W82" s="82" t="s">
        <v>469</v>
      </c>
      <c r="X82" s="79" t="s">
        <v>2262</v>
      </c>
      <c r="Z82" s="249">
        <v>1</v>
      </c>
      <c r="AA82" s="249">
        <v>36</v>
      </c>
      <c r="AB82" s="249">
        <v>23</v>
      </c>
    </row>
    <row r="83" spans="2:28">
      <c r="B83" s="336">
        <v>73</v>
      </c>
      <c r="C83" s="237">
        <v>19</v>
      </c>
      <c r="D83" s="82" t="s">
        <v>469</v>
      </c>
      <c r="E83" s="82" t="s">
        <v>306</v>
      </c>
      <c r="F83" s="14" t="s">
        <v>182</v>
      </c>
      <c r="G83" s="82" t="s">
        <v>5</v>
      </c>
      <c r="H83" s="82" t="s">
        <v>262</v>
      </c>
      <c r="I83" s="14">
        <v>71</v>
      </c>
      <c r="J83" s="222">
        <v>1.48</v>
      </c>
      <c r="K83" s="222">
        <v>0</v>
      </c>
      <c r="L83" s="83">
        <v>0.42395833333333338</v>
      </c>
      <c r="M83" s="14" t="s">
        <v>223</v>
      </c>
      <c r="N83" s="14" t="s">
        <v>1902</v>
      </c>
      <c r="O83" s="83">
        <v>4.8263888888888884E-2</v>
      </c>
      <c r="P83" s="82" t="s">
        <v>18</v>
      </c>
      <c r="Q83" s="111">
        <v>1</v>
      </c>
      <c r="R83" s="82" t="s">
        <v>473</v>
      </c>
      <c r="S83" s="82" t="s">
        <v>469</v>
      </c>
      <c r="T83" s="110" t="s">
        <v>392</v>
      </c>
      <c r="U83" s="79" t="s">
        <v>1919</v>
      </c>
      <c r="V83" s="79" t="s">
        <v>284</v>
      </c>
      <c r="W83" s="82"/>
      <c r="X83" s="79"/>
      <c r="Z83" s="249">
        <v>1</v>
      </c>
      <c r="AA83" s="249">
        <v>9</v>
      </c>
      <c r="AB83" s="249">
        <v>30</v>
      </c>
    </row>
    <row r="84" spans="2:28">
      <c r="B84" s="336">
        <v>74</v>
      </c>
      <c r="C84" s="237">
        <v>19</v>
      </c>
      <c r="D84" s="82" t="s">
        <v>472</v>
      </c>
      <c r="E84" s="82" t="s">
        <v>643</v>
      </c>
      <c r="F84" s="14" t="s">
        <v>8</v>
      </c>
      <c r="G84" s="82" t="s">
        <v>641</v>
      </c>
      <c r="H84" s="82" t="s">
        <v>268</v>
      </c>
      <c r="I84" s="14">
        <v>139</v>
      </c>
      <c r="J84" s="222">
        <v>-4.4400000000000004</v>
      </c>
      <c r="K84" s="222">
        <v>-30.65</v>
      </c>
      <c r="L84" s="83">
        <v>0.47293981481481479</v>
      </c>
      <c r="M84" s="14" t="s">
        <v>223</v>
      </c>
      <c r="N84" s="14" t="s">
        <v>1902</v>
      </c>
      <c r="O84" s="83">
        <v>7.228009259259259E-2</v>
      </c>
      <c r="P84" s="82" t="s">
        <v>494</v>
      </c>
      <c r="Q84" s="111">
        <v>1</v>
      </c>
      <c r="R84" s="82" t="s">
        <v>499</v>
      </c>
      <c r="S84" s="82"/>
      <c r="T84" s="82"/>
      <c r="U84" s="79" t="s">
        <v>1920</v>
      </c>
      <c r="V84" s="79" t="s">
        <v>352</v>
      </c>
      <c r="W84" s="82"/>
      <c r="X84" s="79"/>
      <c r="Z84" s="249">
        <v>1</v>
      </c>
      <c r="AA84" s="249">
        <v>44</v>
      </c>
      <c r="AB84" s="249">
        <v>5</v>
      </c>
    </row>
    <row r="85" spans="2:28">
      <c r="B85" s="336">
        <v>75</v>
      </c>
      <c r="C85" s="237">
        <v>19</v>
      </c>
      <c r="D85" s="82" t="s">
        <v>471</v>
      </c>
      <c r="E85" s="82" t="s">
        <v>644</v>
      </c>
      <c r="F85" s="14" t="s">
        <v>182</v>
      </c>
      <c r="G85" s="82" t="s">
        <v>642</v>
      </c>
      <c r="H85" s="82" t="s">
        <v>268</v>
      </c>
      <c r="I85" s="14">
        <v>110</v>
      </c>
      <c r="J85" s="222">
        <v>0.01</v>
      </c>
      <c r="K85" s="222">
        <v>7.0000000000000007E-2</v>
      </c>
      <c r="L85" s="83">
        <v>0.54601851851851857</v>
      </c>
      <c r="M85" s="14" t="s">
        <v>223</v>
      </c>
      <c r="N85" s="14" t="s">
        <v>1902</v>
      </c>
      <c r="O85" s="83">
        <v>6.4432870370370363E-2</v>
      </c>
      <c r="P85" s="82" t="s">
        <v>425</v>
      </c>
      <c r="Q85" s="111">
        <v>1</v>
      </c>
      <c r="R85" s="82" t="s">
        <v>499</v>
      </c>
      <c r="S85" s="82"/>
      <c r="T85" s="82"/>
      <c r="U85" s="79" t="s">
        <v>1921</v>
      </c>
      <c r="V85" s="79" t="s">
        <v>1922</v>
      </c>
      <c r="W85" s="82"/>
      <c r="X85" s="79"/>
      <c r="Z85" s="249">
        <v>1</v>
      </c>
      <c r="AA85" s="249">
        <v>32</v>
      </c>
      <c r="AB85" s="249">
        <v>47</v>
      </c>
    </row>
    <row r="86" spans="2:28">
      <c r="B86" s="336">
        <v>76</v>
      </c>
      <c r="C86" s="237">
        <v>19</v>
      </c>
      <c r="D86" s="82" t="s">
        <v>468</v>
      </c>
      <c r="E86" s="82" t="s">
        <v>258</v>
      </c>
      <c r="F86" s="14" t="s">
        <v>7</v>
      </c>
      <c r="G86" s="82" t="s">
        <v>647</v>
      </c>
      <c r="H86" s="82" t="s">
        <v>264</v>
      </c>
      <c r="I86" s="14">
        <v>71</v>
      </c>
      <c r="J86" s="222">
        <v>16.829999999999998</v>
      </c>
      <c r="K86" s="222">
        <v>988.42</v>
      </c>
      <c r="L86" s="83">
        <v>0.61119212962962965</v>
      </c>
      <c r="M86" s="14" t="s">
        <v>223</v>
      </c>
      <c r="N86" s="14" t="s">
        <v>1902</v>
      </c>
      <c r="O86" s="83">
        <v>5.1087962962962967E-2</v>
      </c>
      <c r="P86" s="82" t="s">
        <v>1923</v>
      </c>
      <c r="R86" s="82"/>
      <c r="S86" s="82"/>
      <c r="T86" s="82"/>
      <c r="U86" s="79" t="s">
        <v>1924</v>
      </c>
      <c r="V86" s="79" t="s">
        <v>1925</v>
      </c>
      <c r="W86" s="82"/>
      <c r="X86" s="79"/>
      <c r="Z86" s="249">
        <v>1</v>
      </c>
      <c r="AA86" s="249">
        <v>13</v>
      </c>
      <c r="AB86" s="249">
        <v>34</v>
      </c>
    </row>
    <row r="87" spans="2:28">
      <c r="B87" s="336">
        <v>77</v>
      </c>
      <c r="C87" s="237">
        <v>20</v>
      </c>
      <c r="D87" s="82" t="s">
        <v>469</v>
      </c>
      <c r="E87" s="82" t="s">
        <v>5</v>
      </c>
      <c r="F87" s="14" t="s">
        <v>7</v>
      </c>
      <c r="G87" s="82" t="s">
        <v>647</v>
      </c>
      <c r="H87" s="82" t="s">
        <v>264</v>
      </c>
      <c r="I87" s="14">
        <v>58</v>
      </c>
      <c r="J87" s="222">
        <v>16.55</v>
      </c>
      <c r="K87" s="222" t="s">
        <v>1926</v>
      </c>
      <c r="L87" s="83">
        <v>0.66305555555555562</v>
      </c>
      <c r="M87" s="14" t="s">
        <v>223</v>
      </c>
      <c r="N87" s="14" t="s">
        <v>1902</v>
      </c>
      <c r="O87" s="83">
        <v>4.5335648148148146E-2</v>
      </c>
      <c r="P87" s="82" t="s">
        <v>1927</v>
      </c>
      <c r="R87" s="82"/>
      <c r="S87" s="82"/>
      <c r="T87" s="82"/>
      <c r="U87" s="79" t="s">
        <v>1928</v>
      </c>
      <c r="V87" s="79" t="s">
        <v>1929</v>
      </c>
      <c r="W87" s="82"/>
      <c r="X87" s="79"/>
      <c r="Z87" s="249">
        <v>1</v>
      </c>
      <c r="AA87" s="249">
        <v>5</v>
      </c>
      <c r="AB87" s="249">
        <v>17</v>
      </c>
    </row>
    <row r="88" spans="2:28">
      <c r="B88" s="336">
        <v>78</v>
      </c>
      <c r="C88" s="237">
        <v>20</v>
      </c>
      <c r="D88" s="82" t="s">
        <v>472</v>
      </c>
      <c r="E88" s="82" t="s">
        <v>642</v>
      </c>
      <c r="F88" s="14" t="s">
        <v>182</v>
      </c>
      <c r="G88" s="82" t="s">
        <v>258</v>
      </c>
      <c r="H88" s="82" t="s">
        <v>262</v>
      </c>
      <c r="I88" s="14">
        <v>50</v>
      </c>
      <c r="J88" s="222">
        <v>0</v>
      </c>
      <c r="K88" s="222">
        <v>0</v>
      </c>
      <c r="L88" s="83">
        <v>0.7091087962962962</v>
      </c>
      <c r="M88" s="14" t="s">
        <v>223</v>
      </c>
      <c r="N88" s="14" t="s">
        <v>1902</v>
      </c>
      <c r="O88" s="83">
        <v>4.2916666666666665E-2</v>
      </c>
      <c r="P88" s="82" t="s">
        <v>772</v>
      </c>
      <c r="R88" s="82"/>
      <c r="S88" s="82"/>
      <c r="T88" s="82"/>
      <c r="U88" s="79" t="s">
        <v>1930</v>
      </c>
      <c r="V88" s="79" t="s">
        <v>271</v>
      </c>
      <c r="W88" s="82"/>
      <c r="X88" s="79"/>
      <c r="Z88" s="249">
        <v>1</v>
      </c>
      <c r="AA88" s="249">
        <v>1</v>
      </c>
      <c r="AB88" s="249">
        <v>48</v>
      </c>
    </row>
    <row r="89" spans="2:28">
      <c r="B89" s="336">
        <v>79</v>
      </c>
      <c r="C89" s="237">
        <v>20</v>
      </c>
      <c r="D89" s="82" t="s">
        <v>471</v>
      </c>
      <c r="E89" s="82" t="s">
        <v>641</v>
      </c>
      <c r="F89" s="14" t="s">
        <v>7</v>
      </c>
      <c r="G89" s="82" t="s">
        <v>644</v>
      </c>
      <c r="H89" s="82" t="s">
        <v>264</v>
      </c>
      <c r="I89" s="14">
        <v>108</v>
      </c>
      <c r="J89" s="222">
        <v>18.3</v>
      </c>
      <c r="K89" s="222">
        <v>19.43</v>
      </c>
      <c r="L89" s="83">
        <v>0.75280092592592596</v>
      </c>
      <c r="M89" s="14" t="s">
        <v>223</v>
      </c>
      <c r="N89" s="14" t="s">
        <v>1902</v>
      </c>
      <c r="O89" s="83">
        <v>6.4942129629629627E-2</v>
      </c>
      <c r="P89" s="82" t="s">
        <v>1931</v>
      </c>
      <c r="Q89" s="111">
        <v>1</v>
      </c>
      <c r="R89" s="82" t="s">
        <v>2217</v>
      </c>
      <c r="S89" s="82" t="s">
        <v>469</v>
      </c>
      <c r="T89" s="82"/>
      <c r="U89" s="79" t="s">
        <v>1932</v>
      </c>
      <c r="V89" s="79" t="s">
        <v>1933</v>
      </c>
      <c r="W89" s="82"/>
      <c r="X89" s="79"/>
      <c r="Z89" s="249">
        <v>1</v>
      </c>
      <c r="AA89" s="249">
        <v>33</v>
      </c>
      <c r="AB89" s="249">
        <v>31</v>
      </c>
    </row>
    <row r="90" spans="2:28">
      <c r="B90" s="336">
        <v>80</v>
      </c>
      <c r="C90" s="237">
        <v>20</v>
      </c>
      <c r="D90" s="82" t="s">
        <v>468</v>
      </c>
      <c r="E90" s="82" t="s">
        <v>306</v>
      </c>
      <c r="F90" s="14" t="s">
        <v>182</v>
      </c>
      <c r="G90" s="82" t="s">
        <v>643</v>
      </c>
      <c r="H90" s="82" t="s">
        <v>268</v>
      </c>
      <c r="I90" s="14">
        <v>95</v>
      </c>
      <c r="J90" s="222">
        <v>-0.35</v>
      </c>
      <c r="K90" s="222">
        <v>0</v>
      </c>
      <c r="L90" s="83">
        <v>0.81856481481481491</v>
      </c>
      <c r="M90" s="14" t="s">
        <v>223</v>
      </c>
      <c r="N90" s="14" t="s">
        <v>1902</v>
      </c>
      <c r="O90" s="83">
        <v>5.9861111111111108E-2</v>
      </c>
      <c r="P90" s="82" t="s">
        <v>1832</v>
      </c>
      <c r="Q90" s="111">
        <v>1</v>
      </c>
      <c r="R90" s="82" t="s">
        <v>499</v>
      </c>
      <c r="S90" s="82"/>
      <c r="T90" s="82"/>
      <c r="U90" s="79" t="s">
        <v>1934</v>
      </c>
      <c r="V90" s="79" t="s">
        <v>1834</v>
      </c>
      <c r="W90" s="82"/>
      <c r="X90" s="79"/>
      <c r="Z90" s="249">
        <v>1</v>
      </c>
      <c r="AA90" s="249">
        <v>26</v>
      </c>
      <c r="AB90" s="249">
        <v>12</v>
      </c>
    </row>
    <row r="91" spans="2:28">
      <c r="B91" s="336">
        <v>81</v>
      </c>
      <c r="C91" s="237">
        <v>21</v>
      </c>
      <c r="D91" s="82" t="s">
        <v>469</v>
      </c>
      <c r="E91" s="82" t="s">
        <v>643</v>
      </c>
      <c r="F91" s="14" t="s">
        <v>182</v>
      </c>
      <c r="G91" s="82" t="s">
        <v>5</v>
      </c>
      <c r="H91" s="82" t="s">
        <v>262</v>
      </c>
      <c r="I91" s="14">
        <v>124</v>
      </c>
      <c r="J91" s="222">
        <v>0</v>
      </c>
      <c r="K91" s="222">
        <v>0</v>
      </c>
      <c r="L91" s="83">
        <v>0.87914351851851846</v>
      </c>
      <c r="M91" s="14" t="s">
        <v>223</v>
      </c>
      <c r="N91" s="14" t="s">
        <v>1902</v>
      </c>
      <c r="O91" s="83">
        <v>6.6168981481481481E-2</v>
      </c>
      <c r="P91" s="82" t="s">
        <v>341</v>
      </c>
      <c r="Q91" s="111">
        <v>1</v>
      </c>
      <c r="R91" s="82" t="s">
        <v>2218</v>
      </c>
      <c r="S91" s="82" t="s">
        <v>469</v>
      </c>
      <c r="T91" s="82"/>
      <c r="U91" s="79" t="s">
        <v>1935</v>
      </c>
      <c r="V91" s="79" t="s">
        <v>263</v>
      </c>
      <c r="W91" s="82"/>
      <c r="X91" s="79"/>
      <c r="Z91" s="249">
        <v>1</v>
      </c>
      <c r="AA91" s="249">
        <v>35</v>
      </c>
      <c r="AB91" s="249">
        <v>17</v>
      </c>
    </row>
    <row r="92" spans="2:28">
      <c r="B92" s="336">
        <v>82</v>
      </c>
      <c r="C92" s="237">
        <v>21</v>
      </c>
      <c r="D92" s="82" t="s">
        <v>472</v>
      </c>
      <c r="E92" s="82" t="s">
        <v>644</v>
      </c>
      <c r="F92" s="14" t="s">
        <v>182</v>
      </c>
      <c r="G92" s="82" t="s">
        <v>306</v>
      </c>
      <c r="H92" s="82" t="s">
        <v>266</v>
      </c>
      <c r="I92" s="14">
        <v>135</v>
      </c>
      <c r="J92" s="222">
        <v>0.01</v>
      </c>
      <c r="K92" s="222">
        <v>0</v>
      </c>
      <c r="L92" s="83">
        <v>0.94601851851851848</v>
      </c>
      <c r="M92" s="14" t="s">
        <v>223</v>
      </c>
      <c r="N92" s="14" t="s">
        <v>1902</v>
      </c>
      <c r="O92" s="83">
        <v>6.9826388888888882E-2</v>
      </c>
      <c r="P92" s="82" t="s">
        <v>1936</v>
      </c>
      <c r="R92" s="82"/>
      <c r="S92" s="82"/>
      <c r="T92" s="82"/>
      <c r="U92" s="79" t="s">
        <v>1937</v>
      </c>
      <c r="V92" s="79" t="s">
        <v>1938</v>
      </c>
      <c r="W92" s="82"/>
      <c r="X92" s="79"/>
      <c r="Z92" s="249">
        <v>1</v>
      </c>
      <c r="AA92" s="249">
        <v>40</v>
      </c>
      <c r="AB92" s="249">
        <v>33</v>
      </c>
    </row>
    <row r="93" spans="2:28">
      <c r="B93" s="336">
        <v>83</v>
      </c>
      <c r="C93" s="237">
        <v>21</v>
      </c>
      <c r="D93" s="82" t="s">
        <v>471</v>
      </c>
      <c r="E93" s="82" t="s">
        <v>258</v>
      </c>
      <c r="F93" s="14" t="s">
        <v>8</v>
      </c>
      <c r="G93" s="82" t="s">
        <v>641</v>
      </c>
      <c r="H93" s="82" t="s">
        <v>268</v>
      </c>
      <c r="I93" s="14">
        <v>50</v>
      </c>
      <c r="J93" s="222">
        <v>-7.81</v>
      </c>
      <c r="K93" s="222">
        <v>-128</v>
      </c>
      <c r="L93" s="83">
        <v>1.6562500000000001E-2</v>
      </c>
      <c r="M93" s="14" t="s">
        <v>223</v>
      </c>
      <c r="N93" s="14" t="s">
        <v>1939</v>
      </c>
      <c r="O93" s="83">
        <v>4.5810185185185183E-2</v>
      </c>
      <c r="P93" s="82" t="s">
        <v>1815</v>
      </c>
      <c r="Q93" s="111">
        <v>1</v>
      </c>
      <c r="R93" s="82" t="s">
        <v>499</v>
      </c>
      <c r="S93" s="82"/>
      <c r="T93" s="82"/>
      <c r="U93" s="79" t="s">
        <v>1940</v>
      </c>
      <c r="V93" s="79" t="s">
        <v>1817</v>
      </c>
      <c r="W93" s="82"/>
      <c r="X93" s="79"/>
      <c r="Z93" s="249">
        <v>1</v>
      </c>
      <c r="AA93" s="249">
        <v>5</v>
      </c>
      <c r="AB93" s="249">
        <v>58</v>
      </c>
    </row>
    <row r="94" spans="2:28">
      <c r="B94" s="336">
        <v>84</v>
      </c>
      <c r="C94" s="237">
        <v>21</v>
      </c>
      <c r="D94" s="82" t="s">
        <v>468</v>
      </c>
      <c r="E94" s="82" t="s">
        <v>647</v>
      </c>
      <c r="F94" s="14" t="s">
        <v>182</v>
      </c>
      <c r="G94" s="82" t="s">
        <v>642</v>
      </c>
      <c r="H94" s="82" t="s">
        <v>262</v>
      </c>
      <c r="I94" s="14">
        <v>180</v>
      </c>
      <c r="J94" s="222">
        <v>0</v>
      </c>
      <c r="K94" s="222">
        <v>0</v>
      </c>
      <c r="L94" s="83">
        <v>6.3217592592592589E-2</v>
      </c>
      <c r="M94" s="14" t="s">
        <v>223</v>
      </c>
      <c r="N94" s="14" t="s">
        <v>1939</v>
      </c>
      <c r="O94" s="83">
        <v>8.0694444444444444E-2</v>
      </c>
      <c r="P94" s="82" t="s">
        <v>423</v>
      </c>
      <c r="Q94" s="111">
        <v>1</v>
      </c>
      <c r="R94" s="82" t="s">
        <v>473</v>
      </c>
      <c r="S94" s="82" t="s">
        <v>2220</v>
      </c>
      <c r="T94" s="110" t="s">
        <v>392</v>
      </c>
      <c r="U94" s="79" t="s">
        <v>1941</v>
      </c>
      <c r="V94" s="79" t="s">
        <v>1942</v>
      </c>
      <c r="W94" s="82"/>
      <c r="X94" s="79"/>
      <c r="Z94" s="249">
        <v>1</v>
      </c>
      <c r="AA94" s="249">
        <v>56</v>
      </c>
      <c r="AB94" s="249">
        <v>12</v>
      </c>
    </row>
    <row r="95" spans="2:28">
      <c r="B95" s="336">
        <v>85</v>
      </c>
      <c r="C95" s="237">
        <v>22</v>
      </c>
      <c r="D95" s="82" t="s">
        <v>469</v>
      </c>
      <c r="E95" s="82" t="s">
        <v>5</v>
      </c>
      <c r="F95" s="14" t="s">
        <v>182</v>
      </c>
      <c r="G95" s="82" t="s">
        <v>642</v>
      </c>
      <c r="H95" s="82" t="s">
        <v>268</v>
      </c>
      <c r="I95" s="14">
        <v>75</v>
      </c>
      <c r="J95" s="222">
        <v>3.56</v>
      </c>
      <c r="K95" s="222">
        <v>0</v>
      </c>
      <c r="L95" s="83">
        <v>0.14462962962962964</v>
      </c>
      <c r="M95" s="14" t="s">
        <v>223</v>
      </c>
      <c r="N95" s="14" t="s">
        <v>1939</v>
      </c>
      <c r="O95" s="83">
        <v>5.019675925925926E-2</v>
      </c>
      <c r="P95" s="82" t="s">
        <v>31</v>
      </c>
      <c r="Q95" s="111">
        <v>1</v>
      </c>
      <c r="R95" s="82" t="s">
        <v>499</v>
      </c>
      <c r="S95" s="82"/>
      <c r="T95" s="82"/>
      <c r="U95" s="79" t="s">
        <v>1943</v>
      </c>
      <c r="V95" s="79" t="s">
        <v>287</v>
      </c>
      <c r="W95" s="82"/>
      <c r="X95" s="79"/>
      <c r="Z95" s="249">
        <v>1</v>
      </c>
      <c r="AA95" s="249">
        <v>12</v>
      </c>
      <c r="AB95" s="249">
        <v>17</v>
      </c>
    </row>
    <row r="96" spans="2:28">
      <c r="B96" s="336">
        <v>86</v>
      </c>
      <c r="C96" s="237">
        <v>22</v>
      </c>
      <c r="D96" s="82" t="s">
        <v>472</v>
      </c>
      <c r="E96" s="82" t="s">
        <v>647</v>
      </c>
      <c r="F96" s="14" t="s">
        <v>182</v>
      </c>
      <c r="G96" s="82" t="s">
        <v>641</v>
      </c>
      <c r="H96" s="82" t="s">
        <v>266</v>
      </c>
      <c r="I96" s="14">
        <v>86</v>
      </c>
      <c r="J96" s="222">
        <v>0</v>
      </c>
      <c r="K96" s="222">
        <v>0</v>
      </c>
      <c r="L96" s="83">
        <v>0.19555555555555557</v>
      </c>
      <c r="M96" s="14" t="s">
        <v>223</v>
      </c>
      <c r="N96" s="14" t="s">
        <v>1939</v>
      </c>
      <c r="O96" s="83">
        <v>5.5428240740740743E-2</v>
      </c>
      <c r="P96" s="82" t="s">
        <v>1944</v>
      </c>
      <c r="R96" s="82"/>
      <c r="S96" s="82"/>
      <c r="T96" s="82"/>
      <c r="U96" s="79" t="s">
        <v>1945</v>
      </c>
      <c r="V96" s="79" t="s">
        <v>1946</v>
      </c>
      <c r="W96" s="82"/>
      <c r="X96" s="79"/>
      <c r="Z96" s="249">
        <v>1</v>
      </c>
      <c r="AA96" s="249">
        <v>19</v>
      </c>
      <c r="AB96" s="249">
        <v>49</v>
      </c>
    </row>
    <row r="97" spans="2:28">
      <c r="B97" s="336">
        <v>87</v>
      </c>
      <c r="C97" s="237">
        <v>22</v>
      </c>
      <c r="D97" s="82" t="s">
        <v>471</v>
      </c>
      <c r="E97" s="82" t="s">
        <v>258</v>
      </c>
      <c r="F97" s="14" t="s">
        <v>182</v>
      </c>
      <c r="G97" s="82" t="s">
        <v>306</v>
      </c>
      <c r="H97" s="82" t="s">
        <v>262</v>
      </c>
      <c r="I97" s="14">
        <v>56</v>
      </c>
      <c r="J97" s="222">
        <v>0</v>
      </c>
      <c r="K97" s="222">
        <v>-0.54</v>
      </c>
      <c r="L97" s="83">
        <v>0.25179398148148147</v>
      </c>
      <c r="M97" s="14" t="s">
        <v>223</v>
      </c>
      <c r="N97" s="14" t="s">
        <v>1939</v>
      </c>
      <c r="O97" s="83">
        <v>4.4849537037037035E-2</v>
      </c>
      <c r="P97" s="82" t="s">
        <v>315</v>
      </c>
      <c r="Q97" s="111">
        <v>1</v>
      </c>
      <c r="R97" s="82" t="s">
        <v>2217</v>
      </c>
      <c r="S97" s="82" t="s">
        <v>469</v>
      </c>
      <c r="T97" s="82"/>
      <c r="U97" s="79" t="s">
        <v>1947</v>
      </c>
      <c r="V97" s="79" t="s">
        <v>1086</v>
      </c>
      <c r="W97" s="82"/>
      <c r="X97" s="79"/>
      <c r="Z97" s="249">
        <v>1</v>
      </c>
      <c r="AA97" s="249">
        <v>4</v>
      </c>
      <c r="AB97" s="249">
        <v>35</v>
      </c>
    </row>
    <row r="98" spans="2:28">
      <c r="B98" s="336">
        <v>88</v>
      </c>
      <c r="C98" s="237">
        <v>22</v>
      </c>
      <c r="D98" s="82" t="s">
        <v>468</v>
      </c>
      <c r="E98" s="82" t="s">
        <v>644</v>
      </c>
      <c r="F98" s="14" t="s">
        <v>8</v>
      </c>
      <c r="G98" s="82" t="s">
        <v>643</v>
      </c>
      <c r="H98" s="82" t="s">
        <v>268</v>
      </c>
      <c r="I98" s="14">
        <v>68</v>
      </c>
      <c r="J98" s="222">
        <v>-8.64</v>
      </c>
      <c r="K98" s="224" t="s">
        <v>2210</v>
      </c>
      <c r="L98" s="83">
        <v>0.29743055555555559</v>
      </c>
      <c r="M98" s="14" t="s">
        <v>223</v>
      </c>
      <c r="N98" s="14" t="s">
        <v>1939</v>
      </c>
      <c r="O98" s="83">
        <v>5.4942129629629632E-2</v>
      </c>
      <c r="P98" s="82" t="s">
        <v>1892</v>
      </c>
      <c r="Q98" s="111">
        <v>1</v>
      </c>
      <c r="R98" s="82" t="s">
        <v>499</v>
      </c>
      <c r="S98" s="82"/>
      <c r="T98" s="82"/>
      <c r="U98" s="79" t="s">
        <v>1948</v>
      </c>
      <c r="V98" s="79" t="s">
        <v>1949</v>
      </c>
      <c r="W98" s="82"/>
      <c r="X98" s="79"/>
      <c r="Z98" s="249">
        <v>1</v>
      </c>
      <c r="AA98" s="249">
        <v>19</v>
      </c>
      <c r="AB98" s="249">
        <v>7</v>
      </c>
    </row>
    <row r="99" spans="2:28">
      <c r="B99" s="336">
        <v>89</v>
      </c>
      <c r="C99" s="237">
        <v>23</v>
      </c>
      <c r="D99" s="82" t="s">
        <v>469</v>
      </c>
      <c r="E99" s="82" t="s">
        <v>644</v>
      </c>
      <c r="F99" s="14" t="s">
        <v>182</v>
      </c>
      <c r="G99" s="82" t="s">
        <v>5</v>
      </c>
      <c r="H99" s="82" t="s">
        <v>266</v>
      </c>
      <c r="I99" s="14">
        <v>103</v>
      </c>
      <c r="J99" s="222">
        <v>0</v>
      </c>
      <c r="K99" s="222">
        <v>0</v>
      </c>
      <c r="L99" s="83">
        <v>0.35306712962962966</v>
      </c>
      <c r="M99" s="14" t="s">
        <v>223</v>
      </c>
      <c r="N99" s="14" t="s">
        <v>1939</v>
      </c>
      <c r="O99" s="83">
        <v>5.8750000000000004E-2</v>
      </c>
      <c r="P99" s="82" t="s">
        <v>450</v>
      </c>
      <c r="R99" s="82"/>
      <c r="S99" s="82"/>
      <c r="T99" s="82"/>
      <c r="U99" s="79" t="s">
        <v>1950</v>
      </c>
      <c r="V99" s="79" t="s">
        <v>451</v>
      </c>
      <c r="W99" s="82"/>
      <c r="X99" s="79"/>
      <c r="Z99" s="249">
        <v>1</v>
      </c>
      <c r="AA99" s="249">
        <v>24</v>
      </c>
      <c r="AB99" s="249">
        <v>36</v>
      </c>
    </row>
    <row r="100" spans="2:28">
      <c r="B100" s="336">
        <v>90</v>
      </c>
      <c r="C100" s="237">
        <v>23</v>
      </c>
      <c r="D100" s="82" t="s">
        <v>472</v>
      </c>
      <c r="E100" s="82" t="s">
        <v>643</v>
      </c>
      <c r="F100" s="14" t="s">
        <v>7</v>
      </c>
      <c r="G100" s="82" t="s">
        <v>258</v>
      </c>
      <c r="H100" s="82" t="s">
        <v>268</v>
      </c>
      <c r="I100" s="14">
        <v>73</v>
      </c>
      <c r="J100" s="222">
        <v>298.3</v>
      </c>
      <c r="K100" s="222">
        <v>2.5299999999999998</v>
      </c>
      <c r="L100" s="83">
        <v>0.41251157407407407</v>
      </c>
      <c r="M100" s="14" t="s">
        <v>223</v>
      </c>
      <c r="N100" s="14" t="s">
        <v>1939</v>
      </c>
      <c r="O100" s="83">
        <v>5.6643518518518517E-2</v>
      </c>
      <c r="P100" s="82" t="s">
        <v>179</v>
      </c>
      <c r="Q100" s="111">
        <v>1</v>
      </c>
      <c r="R100" s="82" t="s">
        <v>499</v>
      </c>
      <c r="S100" s="82"/>
      <c r="T100" s="82"/>
      <c r="U100" s="79" t="s">
        <v>1951</v>
      </c>
      <c r="V100" s="79" t="s">
        <v>277</v>
      </c>
      <c r="W100" s="82"/>
      <c r="X100" s="79"/>
      <c r="Z100" s="249">
        <v>1</v>
      </c>
      <c r="AA100" s="249">
        <v>21</v>
      </c>
      <c r="AB100" s="249">
        <v>34</v>
      </c>
    </row>
    <row r="101" spans="2:28">
      <c r="B101" s="336">
        <v>91</v>
      </c>
      <c r="C101" s="237">
        <v>23</v>
      </c>
      <c r="D101" s="82" t="s">
        <v>471</v>
      </c>
      <c r="E101" s="82" t="s">
        <v>306</v>
      </c>
      <c r="F101" s="14" t="s">
        <v>7</v>
      </c>
      <c r="G101" s="82" t="s">
        <v>647</v>
      </c>
      <c r="H101" s="82" t="s">
        <v>264</v>
      </c>
      <c r="I101" s="14">
        <v>58</v>
      </c>
      <c r="J101" s="222">
        <v>15.49</v>
      </c>
      <c r="K101" s="222">
        <v>987.28</v>
      </c>
      <c r="L101" s="83">
        <v>0.46993055555555552</v>
      </c>
      <c r="M101" s="14" t="s">
        <v>223</v>
      </c>
      <c r="N101" s="14" t="s">
        <v>1939</v>
      </c>
      <c r="O101" s="83">
        <v>4.9826388888888885E-2</v>
      </c>
      <c r="P101" s="82" t="s">
        <v>359</v>
      </c>
      <c r="Q101" s="111">
        <v>1</v>
      </c>
      <c r="R101" s="82" t="s">
        <v>473</v>
      </c>
      <c r="S101" s="82" t="s">
        <v>469</v>
      </c>
      <c r="T101" s="82" t="s">
        <v>7</v>
      </c>
      <c r="U101" s="79" t="s">
        <v>1952</v>
      </c>
      <c r="V101" s="79" t="s">
        <v>459</v>
      </c>
      <c r="W101" s="82"/>
      <c r="X101" s="79"/>
      <c r="Z101" s="249">
        <v>1</v>
      </c>
      <c r="AA101" s="249">
        <v>11</v>
      </c>
      <c r="AB101" s="249">
        <v>45</v>
      </c>
    </row>
    <row r="102" spans="2:28">
      <c r="B102" s="336">
        <v>92</v>
      </c>
      <c r="C102" s="237">
        <v>23</v>
      </c>
      <c r="D102" s="82" t="s">
        <v>468</v>
      </c>
      <c r="E102" s="82" t="s">
        <v>641</v>
      </c>
      <c r="F102" s="14" t="s">
        <v>182</v>
      </c>
      <c r="G102" s="82" t="s">
        <v>642</v>
      </c>
      <c r="H102" s="82" t="s">
        <v>268</v>
      </c>
      <c r="I102" s="14">
        <v>124</v>
      </c>
      <c r="J102" s="222">
        <v>0.01</v>
      </c>
      <c r="K102" s="222">
        <v>0.15</v>
      </c>
      <c r="L102" s="83">
        <v>0.52047453703703705</v>
      </c>
      <c r="M102" s="14" t="s">
        <v>223</v>
      </c>
      <c r="N102" s="14" t="s">
        <v>1939</v>
      </c>
      <c r="O102" s="83">
        <v>6.789351851851852E-2</v>
      </c>
      <c r="P102" s="82" t="s">
        <v>491</v>
      </c>
      <c r="Q102" s="111">
        <v>1</v>
      </c>
      <c r="R102" s="82" t="s">
        <v>499</v>
      </c>
      <c r="S102" s="82"/>
      <c r="T102" s="82"/>
      <c r="U102" s="79" t="s">
        <v>1953</v>
      </c>
      <c r="V102" s="79" t="s">
        <v>352</v>
      </c>
      <c r="W102" s="82"/>
      <c r="X102" s="79"/>
      <c r="Z102" s="249">
        <v>1</v>
      </c>
      <c r="AA102" s="249">
        <v>37</v>
      </c>
      <c r="AB102" s="249">
        <v>46</v>
      </c>
    </row>
    <row r="103" spans="2:28">
      <c r="B103" s="336">
        <v>93</v>
      </c>
      <c r="C103" s="237">
        <v>24</v>
      </c>
      <c r="D103" s="82" t="s">
        <v>469</v>
      </c>
      <c r="E103" s="82" t="s">
        <v>5</v>
      </c>
      <c r="F103" s="14" t="s">
        <v>182</v>
      </c>
      <c r="G103" s="82" t="s">
        <v>641</v>
      </c>
      <c r="H103" s="82" t="s">
        <v>279</v>
      </c>
      <c r="I103" s="14">
        <v>165</v>
      </c>
      <c r="J103" s="222">
        <v>0</v>
      </c>
      <c r="K103" s="222">
        <v>0</v>
      </c>
      <c r="L103" s="83">
        <v>0.58924768518518522</v>
      </c>
      <c r="M103" s="14" t="s">
        <v>223</v>
      </c>
      <c r="N103" s="14" t="s">
        <v>1939</v>
      </c>
      <c r="O103" s="83">
        <v>7.4999999999999997E-2</v>
      </c>
      <c r="P103" s="82" t="s">
        <v>1903</v>
      </c>
      <c r="Q103" s="111">
        <v>1</v>
      </c>
      <c r="R103" s="82" t="s">
        <v>473</v>
      </c>
      <c r="S103" s="82" t="s">
        <v>2220</v>
      </c>
      <c r="T103" s="82" t="s">
        <v>8</v>
      </c>
      <c r="U103" s="79" t="s">
        <v>1954</v>
      </c>
      <c r="V103" s="79" t="s">
        <v>1905</v>
      </c>
      <c r="W103" s="82"/>
      <c r="X103" s="79"/>
      <c r="Y103" s="231" t="s">
        <v>2225</v>
      </c>
      <c r="Z103" s="249">
        <v>1</v>
      </c>
      <c r="AA103" s="249">
        <v>48</v>
      </c>
      <c r="AB103" s="249">
        <v>0</v>
      </c>
    </row>
    <row r="104" spans="2:28">
      <c r="B104" s="336">
        <v>94</v>
      </c>
      <c r="C104" s="237">
        <v>24</v>
      </c>
      <c r="D104" s="82" t="s">
        <v>472</v>
      </c>
      <c r="E104" s="82" t="s">
        <v>642</v>
      </c>
      <c r="F104" s="14" t="s">
        <v>182</v>
      </c>
      <c r="G104" s="82" t="s">
        <v>306</v>
      </c>
      <c r="H104" s="82" t="s">
        <v>262</v>
      </c>
      <c r="I104" s="14">
        <v>55</v>
      </c>
      <c r="J104" s="222">
        <v>0</v>
      </c>
      <c r="K104" s="222">
        <v>0</v>
      </c>
      <c r="L104" s="83">
        <v>0.66508101851851853</v>
      </c>
      <c r="M104" s="14" t="s">
        <v>223</v>
      </c>
      <c r="N104" s="14" t="s">
        <v>1939</v>
      </c>
      <c r="O104" s="83">
        <v>4.71875E-2</v>
      </c>
      <c r="P104" s="82" t="s">
        <v>731</v>
      </c>
      <c r="R104" s="82"/>
      <c r="S104" s="82"/>
      <c r="T104" s="82"/>
      <c r="U104" s="79" t="s">
        <v>1955</v>
      </c>
      <c r="V104" s="79" t="s">
        <v>1956</v>
      </c>
      <c r="W104" s="82"/>
      <c r="X104" s="79"/>
      <c r="Z104" s="249">
        <v>1</v>
      </c>
      <c r="AA104" s="249">
        <v>7</v>
      </c>
      <c r="AB104" s="249">
        <v>57</v>
      </c>
    </row>
    <row r="105" spans="2:28">
      <c r="B105" s="336">
        <v>95</v>
      </c>
      <c r="C105" s="237">
        <v>24</v>
      </c>
      <c r="D105" s="82" t="s">
        <v>471</v>
      </c>
      <c r="E105" s="82" t="s">
        <v>647</v>
      </c>
      <c r="F105" s="14" t="s">
        <v>8</v>
      </c>
      <c r="G105" s="82" t="s">
        <v>643</v>
      </c>
      <c r="H105" s="82" t="s">
        <v>264</v>
      </c>
      <c r="I105" s="14">
        <v>63</v>
      </c>
      <c r="J105" s="222">
        <v>-16.02</v>
      </c>
      <c r="K105" s="222">
        <v>-226.98</v>
      </c>
      <c r="L105" s="83">
        <v>0.71299768518518514</v>
      </c>
      <c r="M105" s="14" t="s">
        <v>223</v>
      </c>
      <c r="N105" s="14" t="s">
        <v>1939</v>
      </c>
      <c r="O105" s="83">
        <v>5.3831018518518514E-2</v>
      </c>
      <c r="P105" s="82" t="s">
        <v>422</v>
      </c>
      <c r="Q105" s="111">
        <v>1</v>
      </c>
      <c r="R105" s="82" t="s">
        <v>2217</v>
      </c>
      <c r="S105" s="82" t="s">
        <v>469</v>
      </c>
      <c r="T105" s="82"/>
      <c r="U105" s="79" t="s">
        <v>1957</v>
      </c>
      <c r="V105" s="79" t="s">
        <v>1908</v>
      </c>
      <c r="W105" s="82"/>
      <c r="X105" s="79"/>
      <c r="Z105" s="249">
        <v>1</v>
      </c>
      <c r="AA105" s="249">
        <v>17</v>
      </c>
      <c r="AB105" s="249">
        <v>31</v>
      </c>
    </row>
    <row r="106" spans="2:28">
      <c r="B106" s="336">
        <v>96</v>
      </c>
      <c r="C106" s="237">
        <v>24</v>
      </c>
      <c r="D106" s="82" t="s">
        <v>468</v>
      </c>
      <c r="E106" s="82" t="s">
        <v>258</v>
      </c>
      <c r="F106" s="14" t="s">
        <v>7</v>
      </c>
      <c r="G106" s="82" t="s">
        <v>644</v>
      </c>
      <c r="H106" s="82" t="s">
        <v>264</v>
      </c>
      <c r="I106" s="14">
        <v>59</v>
      </c>
      <c r="J106" s="222" t="s">
        <v>1013</v>
      </c>
      <c r="K106" s="222" t="s">
        <v>1013</v>
      </c>
      <c r="L106" s="83">
        <v>0.76752314814814815</v>
      </c>
      <c r="M106" s="14" t="s">
        <v>223</v>
      </c>
      <c r="N106" s="14" t="s">
        <v>1939</v>
      </c>
      <c r="O106" s="83">
        <v>4.2581018518518525E-2</v>
      </c>
      <c r="P106" s="82" t="s">
        <v>1909</v>
      </c>
      <c r="Q106" s="111">
        <v>1</v>
      </c>
      <c r="R106" s="82" t="s">
        <v>2217</v>
      </c>
      <c r="S106" s="82" t="s">
        <v>469</v>
      </c>
      <c r="T106" s="82"/>
      <c r="U106" s="79" t="s">
        <v>1958</v>
      </c>
      <c r="V106" s="79" t="s">
        <v>1959</v>
      </c>
      <c r="W106" s="82"/>
      <c r="X106" s="79"/>
      <c r="Z106" s="249">
        <v>1</v>
      </c>
      <c r="AA106" s="249">
        <v>1</v>
      </c>
      <c r="AB106" s="249">
        <v>19</v>
      </c>
    </row>
    <row r="107" spans="2:28">
      <c r="B107" s="336">
        <v>97</v>
      </c>
      <c r="C107" s="237">
        <v>25</v>
      </c>
      <c r="D107" s="82" t="s">
        <v>469</v>
      </c>
      <c r="E107" s="82" t="s">
        <v>258</v>
      </c>
      <c r="F107" s="14" t="s">
        <v>182</v>
      </c>
      <c r="G107" s="82" t="s">
        <v>5</v>
      </c>
      <c r="H107" s="82" t="s">
        <v>266</v>
      </c>
      <c r="I107" s="14">
        <v>76</v>
      </c>
      <c r="J107" s="222">
        <v>0</v>
      </c>
      <c r="K107" s="222">
        <v>0</v>
      </c>
      <c r="L107" s="83">
        <v>0.81087962962962967</v>
      </c>
      <c r="M107" s="14" t="s">
        <v>223</v>
      </c>
      <c r="N107" s="14" t="s">
        <v>1939</v>
      </c>
      <c r="O107" s="83">
        <v>5.0937499999999997E-2</v>
      </c>
      <c r="P107" s="82" t="s">
        <v>54</v>
      </c>
      <c r="R107" s="82"/>
      <c r="S107" s="82"/>
      <c r="T107" s="82"/>
      <c r="U107" s="79" t="s">
        <v>1960</v>
      </c>
      <c r="V107" s="79" t="s">
        <v>439</v>
      </c>
      <c r="W107" s="82"/>
      <c r="X107" s="79"/>
      <c r="Z107" s="249">
        <v>1</v>
      </c>
      <c r="AA107" s="249">
        <v>13</v>
      </c>
      <c r="AB107" s="249">
        <v>21</v>
      </c>
    </row>
    <row r="108" spans="2:28">
      <c r="B108" s="336">
        <v>98</v>
      </c>
      <c r="C108" s="237">
        <v>25</v>
      </c>
      <c r="D108" s="82" t="s">
        <v>472</v>
      </c>
      <c r="E108" s="82" t="s">
        <v>644</v>
      </c>
      <c r="F108" s="14" t="s">
        <v>182</v>
      </c>
      <c r="G108" s="82" t="s">
        <v>647</v>
      </c>
      <c r="H108" s="82" t="s">
        <v>266</v>
      </c>
      <c r="I108" s="14">
        <v>86</v>
      </c>
      <c r="J108" s="222">
        <v>0.08</v>
      </c>
      <c r="K108" s="222">
        <v>0</v>
      </c>
      <c r="L108" s="83">
        <v>0.86259259259259258</v>
      </c>
      <c r="M108" s="14" t="s">
        <v>223</v>
      </c>
      <c r="N108" s="14" t="s">
        <v>1939</v>
      </c>
      <c r="O108" s="83">
        <v>5.6250000000000001E-2</v>
      </c>
      <c r="P108" s="82" t="s">
        <v>399</v>
      </c>
      <c r="Q108" s="111">
        <v>1</v>
      </c>
      <c r="R108" s="82" t="s">
        <v>2222</v>
      </c>
      <c r="S108" s="82" t="s">
        <v>469</v>
      </c>
      <c r="T108" s="82"/>
      <c r="U108" s="79" t="s">
        <v>1961</v>
      </c>
      <c r="V108" s="79" t="s">
        <v>1962</v>
      </c>
      <c r="W108" s="82"/>
      <c r="X108" s="79"/>
      <c r="Z108" s="249">
        <v>1</v>
      </c>
      <c r="AA108" s="249">
        <v>21</v>
      </c>
      <c r="AB108" s="249">
        <v>0</v>
      </c>
    </row>
    <row r="109" spans="2:28">
      <c r="B109" s="336">
        <v>99</v>
      </c>
      <c r="C109" s="237">
        <v>25</v>
      </c>
      <c r="D109" s="82" t="s">
        <v>471</v>
      </c>
      <c r="E109" s="82" t="s">
        <v>643</v>
      </c>
      <c r="F109" s="14" t="s">
        <v>182</v>
      </c>
      <c r="G109" s="82" t="s">
        <v>642</v>
      </c>
      <c r="H109" s="82" t="s">
        <v>268</v>
      </c>
      <c r="I109" s="14">
        <v>41</v>
      </c>
      <c r="J109" s="222">
        <v>3.28</v>
      </c>
      <c r="K109" s="222">
        <v>0</v>
      </c>
      <c r="L109" s="83">
        <v>0.91954861111111119</v>
      </c>
      <c r="M109" s="14" t="s">
        <v>223</v>
      </c>
      <c r="N109" s="14" t="s">
        <v>1939</v>
      </c>
      <c r="O109" s="83">
        <v>3.4895833333333334E-2</v>
      </c>
      <c r="P109" s="82" t="s">
        <v>30</v>
      </c>
      <c r="Q109" s="111">
        <v>1</v>
      </c>
      <c r="R109" s="82" t="s">
        <v>499</v>
      </c>
      <c r="S109" s="82"/>
      <c r="T109" s="82"/>
      <c r="U109" s="79" t="s">
        <v>1963</v>
      </c>
      <c r="V109" s="79" t="s">
        <v>1507</v>
      </c>
      <c r="W109" s="82"/>
      <c r="X109" s="79"/>
      <c r="Z109" s="249">
        <v>0</v>
      </c>
      <c r="AA109" s="249">
        <v>50</v>
      </c>
      <c r="AB109" s="249">
        <v>15</v>
      </c>
    </row>
    <row r="110" spans="2:28">
      <c r="B110" s="336">
        <v>100</v>
      </c>
      <c r="C110" s="237">
        <v>25</v>
      </c>
      <c r="D110" s="82" t="s">
        <v>468</v>
      </c>
      <c r="E110" s="82" t="s">
        <v>306</v>
      </c>
      <c r="F110" s="14" t="s">
        <v>182</v>
      </c>
      <c r="G110" s="82" t="s">
        <v>641</v>
      </c>
      <c r="H110" s="82" t="s">
        <v>279</v>
      </c>
      <c r="I110" s="14">
        <v>216</v>
      </c>
      <c r="J110" s="222">
        <v>0</v>
      </c>
      <c r="K110" s="222">
        <v>0</v>
      </c>
      <c r="L110" s="83">
        <v>0.95517361111111121</v>
      </c>
      <c r="M110" s="14" t="s">
        <v>223</v>
      </c>
      <c r="N110" s="14" t="s">
        <v>1939</v>
      </c>
      <c r="O110" s="83">
        <v>8.9224537037037033E-2</v>
      </c>
      <c r="P110" s="82" t="s">
        <v>1916</v>
      </c>
      <c r="R110" s="82"/>
      <c r="S110" s="82"/>
      <c r="T110" s="82"/>
      <c r="U110" s="79" t="s">
        <v>1964</v>
      </c>
      <c r="V110" s="79" t="s">
        <v>1918</v>
      </c>
      <c r="W110" s="82"/>
      <c r="X110" s="79"/>
      <c r="Z110" s="249">
        <v>2</v>
      </c>
      <c r="AA110" s="249">
        <v>8</v>
      </c>
      <c r="AB110" s="249">
        <v>29</v>
      </c>
    </row>
    <row r="111" spans="2:28">
      <c r="B111" s="336">
        <v>101</v>
      </c>
      <c r="C111" s="237">
        <v>26</v>
      </c>
      <c r="D111" s="82" t="s">
        <v>469</v>
      </c>
      <c r="E111" s="82" t="s">
        <v>5</v>
      </c>
      <c r="F111" s="14" t="s">
        <v>182</v>
      </c>
      <c r="G111" s="82" t="s">
        <v>306</v>
      </c>
      <c r="H111" s="82" t="s">
        <v>266</v>
      </c>
      <c r="I111" s="14">
        <v>40</v>
      </c>
      <c r="J111" s="222">
        <v>0.03</v>
      </c>
      <c r="K111" s="222">
        <v>0</v>
      </c>
      <c r="L111" s="83">
        <v>4.521990740740741E-2</v>
      </c>
      <c r="M111" s="14" t="s">
        <v>223</v>
      </c>
      <c r="N111" s="14" t="s">
        <v>1965</v>
      </c>
      <c r="O111" s="83">
        <v>3.4328703703703702E-2</v>
      </c>
      <c r="P111" s="82" t="s">
        <v>18</v>
      </c>
      <c r="R111" s="82"/>
      <c r="S111" s="82"/>
      <c r="T111" s="82"/>
      <c r="U111" s="79" t="s">
        <v>1966</v>
      </c>
      <c r="V111" s="79" t="s">
        <v>284</v>
      </c>
      <c r="W111" s="82" t="s">
        <v>469</v>
      </c>
      <c r="X111" s="79" t="s">
        <v>2227</v>
      </c>
      <c r="Z111" s="249">
        <v>0</v>
      </c>
      <c r="AA111" s="249">
        <v>49</v>
      </c>
      <c r="AB111" s="249">
        <v>26</v>
      </c>
    </row>
    <row r="112" spans="2:28">
      <c r="B112" s="336">
        <v>102</v>
      </c>
      <c r="C112" s="237">
        <v>26</v>
      </c>
      <c r="D112" s="82" t="s">
        <v>472</v>
      </c>
      <c r="E112" s="82" t="s">
        <v>641</v>
      </c>
      <c r="F112" s="14" t="s">
        <v>182</v>
      </c>
      <c r="G112" s="82" t="s">
        <v>643</v>
      </c>
      <c r="H112" s="82" t="s">
        <v>268</v>
      </c>
      <c r="I112" s="14">
        <v>143</v>
      </c>
      <c r="J112" s="222">
        <v>0</v>
      </c>
      <c r="K112" s="222">
        <v>0</v>
      </c>
      <c r="L112" s="83">
        <v>8.0266203703703701E-2</v>
      </c>
      <c r="M112" s="14" t="s">
        <v>223</v>
      </c>
      <c r="N112" s="14" t="s">
        <v>1965</v>
      </c>
      <c r="O112" s="83">
        <v>7.3402777777777775E-2</v>
      </c>
      <c r="P112" s="82" t="s">
        <v>494</v>
      </c>
      <c r="Q112" s="111">
        <v>1</v>
      </c>
      <c r="R112" s="82" t="s">
        <v>499</v>
      </c>
      <c r="S112" s="82"/>
      <c r="T112" s="82"/>
      <c r="U112" s="79" t="s">
        <v>1967</v>
      </c>
      <c r="V112" s="79" t="s">
        <v>352</v>
      </c>
      <c r="W112" s="82" t="s">
        <v>469</v>
      </c>
      <c r="X112" s="79" t="s">
        <v>2228</v>
      </c>
      <c r="Z112" s="249">
        <v>1</v>
      </c>
      <c r="AA112" s="249">
        <v>45</v>
      </c>
      <c r="AB112" s="249">
        <v>42</v>
      </c>
    </row>
    <row r="113" spans="1:28">
      <c r="B113" s="336">
        <v>103</v>
      </c>
      <c r="C113" s="237">
        <v>26</v>
      </c>
      <c r="D113" s="82" t="s">
        <v>471</v>
      </c>
      <c r="E113" s="82" t="s">
        <v>642</v>
      </c>
      <c r="F113" s="14" t="s">
        <v>182</v>
      </c>
      <c r="G113" s="82" t="s">
        <v>644</v>
      </c>
      <c r="H113" s="82" t="s">
        <v>268</v>
      </c>
      <c r="I113" s="14">
        <v>65</v>
      </c>
      <c r="J113" s="222">
        <v>0</v>
      </c>
      <c r="K113" s="222">
        <v>-2.72</v>
      </c>
      <c r="L113" s="83">
        <v>0.15454861111111109</v>
      </c>
      <c r="M113" s="14" t="s">
        <v>223</v>
      </c>
      <c r="N113" s="14" t="s">
        <v>1965</v>
      </c>
      <c r="O113" s="83">
        <v>5.1458333333333328E-2</v>
      </c>
      <c r="P113" s="82" t="s">
        <v>425</v>
      </c>
      <c r="Q113" s="111">
        <v>1</v>
      </c>
      <c r="R113" s="82" t="s">
        <v>499</v>
      </c>
      <c r="S113" s="82"/>
      <c r="T113" s="82"/>
      <c r="U113" s="79" t="s">
        <v>1968</v>
      </c>
      <c r="V113" s="79" t="s">
        <v>1922</v>
      </c>
      <c r="W113" s="82" t="s">
        <v>469</v>
      </c>
      <c r="X113" s="79" t="s">
        <v>2232</v>
      </c>
      <c r="Z113" s="249">
        <v>1</v>
      </c>
      <c r="AA113" s="249">
        <v>14</v>
      </c>
      <c r="AB113" s="249">
        <v>6</v>
      </c>
    </row>
    <row r="114" spans="1:28">
      <c r="B114" s="336">
        <v>104</v>
      </c>
      <c r="C114" s="237">
        <v>26</v>
      </c>
      <c r="D114" s="82" t="s">
        <v>468</v>
      </c>
      <c r="E114" s="82" t="s">
        <v>647</v>
      </c>
      <c r="F114" s="14" t="s">
        <v>182</v>
      </c>
      <c r="G114" s="82" t="s">
        <v>258</v>
      </c>
      <c r="H114" s="82" t="s">
        <v>268</v>
      </c>
      <c r="I114" s="14">
        <v>116</v>
      </c>
      <c r="J114" s="222">
        <v>0</v>
      </c>
      <c r="K114" s="222">
        <v>0</v>
      </c>
      <c r="L114" s="83">
        <v>0.20672453703703705</v>
      </c>
      <c r="M114" s="14" t="s">
        <v>223</v>
      </c>
      <c r="N114" s="14" t="s">
        <v>1965</v>
      </c>
      <c r="O114" s="83">
        <v>6.4780092592592597E-2</v>
      </c>
      <c r="P114" s="82" t="s">
        <v>1923</v>
      </c>
      <c r="Q114" s="111">
        <v>1</v>
      </c>
      <c r="R114" s="82" t="s">
        <v>499</v>
      </c>
      <c r="S114" s="82"/>
      <c r="T114" s="82"/>
      <c r="U114" s="79" t="s">
        <v>1969</v>
      </c>
      <c r="V114" s="79" t="s">
        <v>1925</v>
      </c>
      <c r="W114" s="82" t="s">
        <v>469</v>
      </c>
      <c r="X114" s="79" t="s">
        <v>2233</v>
      </c>
      <c r="Z114" s="249">
        <v>1</v>
      </c>
      <c r="AA114" s="249">
        <v>33</v>
      </c>
      <c r="AB114" s="249">
        <v>17</v>
      </c>
    </row>
    <row r="115" spans="1:28">
      <c r="B115" s="336">
        <v>105</v>
      </c>
      <c r="C115" s="237">
        <v>27</v>
      </c>
      <c r="D115" s="82" t="s">
        <v>469</v>
      </c>
      <c r="E115" s="82" t="s">
        <v>647</v>
      </c>
      <c r="F115" s="14" t="s">
        <v>182</v>
      </c>
      <c r="G115" s="82" t="s">
        <v>5</v>
      </c>
      <c r="H115" s="82" t="s">
        <v>268</v>
      </c>
      <c r="I115" s="14">
        <v>89</v>
      </c>
      <c r="J115" s="222">
        <v>0</v>
      </c>
      <c r="K115" s="222">
        <v>0</v>
      </c>
      <c r="L115" s="83">
        <v>0.27228009259259262</v>
      </c>
      <c r="M115" s="14" t="s">
        <v>223</v>
      </c>
      <c r="N115" s="14" t="s">
        <v>1965</v>
      </c>
      <c r="O115" s="83">
        <v>5.1585648148148144E-2</v>
      </c>
      <c r="P115" s="82" t="s">
        <v>1927</v>
      </c>
      <c r="Q115" s="111">
        <v>1</v>
      </c>
      <c r="R115" s="82" t="s">
        <v>499</v>
      </c>
      <c r="S115" s="82"/>
      <c r="T115" s="82"/>
      <c r="U115" s="79" t="s">
        <v>1970</v>
      </c>
      <c r="V115" s="79" t="s">
        <v>1929</v>
      </c>
      <c r="W115" s="82" t="s">
        <v>469</v>
      </c>
      <c r="X115" s="79" t="s">
        <v>2235</v>
      </c>
      <c r="Z115" s="249">
        <v>1</v>
      </c>
      <c r="AA115" s="249">
        <v>14</v>
      </c>
      <c r="AB115" s="249">
        <v>17</v>
      </c>
    </row>
    <row r="116" spans="1:28">
      <c r="B116" s="336">
        <v>106</v>
      </c>
      <c r="C116" s="237">
        <v>27</v>
      </c>
      <c r="D116" s="82" t="s">
        <v>472</v>
      </c>
      <c r="E116" s="82" t="s">
        <v>258</v>
      </c>
      <c r="F116" s="14" t="s">
        <v>8</v>
      </c>
      <c r="G116" s="82" t="s">
        <v>642</v>
      </c>
      <c r="H116" s="82" t="s">
        <v>268</v>
      </c>
      <c r="I116" s="14">
        <v>54</v>
      </c>
      <c r="J116" s="222">
        <v>-1.86</v>
      </c>
      <c r="K116" s="222">
        <v>-250</v>
      </c>
      <c r="L116" s="83">
        <v>0.32457175925925924</v>
      </c>
      <c r="M116" s="14" t="s">
        <v>223</v>
      </c>
      <c r="N116" s="14" t="s">
        <v>1965</v>
      </c>
      <c r="O116" s="83">
        <v>4.5439814814814815E-2</v>
      </c>
      <c r="P116" s="82" t="s">
        <v>772</v>
      </c>
      <c r="Q116" s="111">
        <v>1</v>
      </c>
      <c r="R116" s="82" t="s">
        <v>499</v>
      </c>
      <c r="S116" s="82"/>
      <c r="T116" s="82"/>
      <c r="U116" s="79" t="s">
        <v>1971</v>
      </c>
      <c r="V116" s="79" t="s">
        <v>271</v>
      </c>
      <c r="W116" s="82" t="s">
        <v>469</v>
      </c>
      <c r="X116" s="79" t="s">
        <v>2234</v>
      </c>
      <c r="Z116" s="249">
        <v>1</v>
      </c>
      <c r="AA116" s="249">
        <v>5</v>
      </c>
      <c r="AB116" s="249">
        <v>26</v>
      </c>
    </row>
    <row r="117" spans="1:28">
      <c r="B117" s="336">
        <v>107</v>
      </c>
      <c r="C117" s="237">
        <v>27</v>
      </c>
      <c r="D117" s="82" t="s">
        <v>471</v>
      </c>
      <c r="E117" s="82" t="s">
        <v>644</v>
      </c>
      <c r="F117" s="14" t="s">
        <v>182</v>
      </c>
      <c r="G117" s="82" t="s">
        <v>641</v>
      </c>
      <c r="H117" s="82" t="s">
        <v>268</v>
      </c>
      <c r="I117" s="14">
        <v>52</v>
      </c>
      <c r="J117" s="222">
        <v>0</v>
      </c>
      <c r="K117" s="222">
        <v>0</v>
      </c>
      <c r="L117" s="83">
        <v>0.37078703703703703</v>
      </c>
      <c r="M117" s="14" t="s">
        <v>223</v>
      </c>
      <c r="N117" s="14" t="s">
        <v>1965</v>
      </c>
      <c r="O117" s="83">
        <v>4.3229166666666673E-2</v>
      </c>
      <c r="P117" s="82" t="s">
        <v>1972</v>
      </c>
      <c r="Q117" s="111">
        <v>1</v>
      </c>
      <c r="R117" s="82" t="s">
        <v>499</v>
      </c>
      <c r="S117" s="82"/>
      <c r="T117" s="82"/>
      <c r="U117" s="79" t="s">
        <v>1973</v>
      </c>
      <c r="V117" s="79" t="s">
        <v>1974</v>
      </c>
      <c r="W117" s="82" t="s">
        <v>469</v>
      </c>
      <c r="X117" s="79" t="s">
        <v>2230</v>
      </c>
      <c r="Z117" s="249">
        <v>1</v>
      </c>
      <c r="AA117" s="249">
        <v>2</v>
      </c>
      <c r="AB117" s="249">
        <v>15</v>
      </c>
    </row>
    <row r="118" spans="1:28">
      <c r="B118" s="336">
        <v>108</v>
      </c>
      <c r="C118" s="237">
        <v>27</v>
      </c>
      <c r="D118" s="82" t="s">
        <v>468</v>
      </c>
      <c r="E118" s="82" t="s">
        <v>643</v>
      </c>
      <c r="F118" s="14" t="s">
        <v>182</v>
      </c>
      <c r="G118" s="82" t="s">
        <v>306</v>
      </c>
      <c r="H118" s="82" t="s">
        <v>268</v>
      </c>
      <c r="I118" s="14">
        <v>46</v>
      </c>
      <c r="J118" s="222">
        <v>0</v>
      </c>
      <c r="K118" s="222">
        <v>0</v>
      </c>
      <c r="L118" s="83">
        <v>0.41483796296296299</v>
      </c>
      <c r="M118" s="14" t="s">
        <v>223</v>
      </c>
      <c r="N118" s="14" t="s">
        <v>1965</v>
      </c>
      <c r="O118" s="83">
        <v>4.3333333333333335E-2</v>
      </c>
      <c r="P118" s="82" t="s">
        <v>1832</v>
      </c>
      <c r="Q118" s="111">
        <v>1</v>
      </c>
      <c r="R118" s="82" t="s">
        <v>499</v>
      </c>
      <c r="S118" s="82"/>
      <c r="T118" s="82"/>
      <c r="U118" s="79" t="s">
        <v>1975</v>
      </c>
      <c r="V118" s="79" t="s">
        <v>1834</v>
      </c>
      <c r="W118" s="82" t="s">
        <v>469</v>
      </c>
      <c r="X118" s="79" t="s">
        <v>2231</v>
      </c>
      <c r="Z118" s="249">
        <v>1</v>
      </c>
      <c r="AA118" s="249">
        <v>2</v>
      </c>
      <c r="AB118" s="249">
        <v>24</v>
      </c>
    </row>
    <row r="119" spans="1:28">
      <c r="B119" s="336">
        <v>109</v>
      </c>
      <c r="C119" s="237">
        <v>28</v>
      </c>
      <c r="D119" s="82" t="s">
        <v>469</v>
      </c>
      <c r="E119" s="82" t="s">
        <v>5</v>
      </c>
      <c r="F119" s="14" t="s">
        <v>182</v>
      </c>
      <c r="G119" s="82" t="s">
        <v>643</v>
      </c>
      <c r="H119" s="82" t="s">
        <v>266</v>
      </c>
      <c r="I119" s="14">
        <v>49</v>
      </c>
      <c r="J119" s="222">
        <v>0.01</v>
      </c>
      <c r="K119" s="222">
        <v>0</v>
      </c>
      <c r="L119" s="83">
        <v>0.45890046296296294</v>
      </c>
      <c r="M119" s="14" t="s">
        <v>223</v>
      </c>
      <c r="N119" s="14" t="s">
        <v>1965</v>
      </c>
      <c r="O119" s="83">
        <v>4.189814814814815E-2</v>
      </c>
      <c r="P119" s="82" t="s">
        <v>341</v>
      </c>
      <c r="R119" s="82"/>
      <c r="S119" s="82"/>
      <c r="T119" s="82"/>
      <c r="U119" s="79" t="s">
        <v>1976</v>
      </c>
      <c r="V119" s="79" t="s">
        <v>263</v>
      </c>
      <c r="W119" s="82" t="s">
        <v>469</v>
      </c>
      <c r="X119" s="79" t="s">
        <v>2229</v>
      </c>
      <c r="Z119" s="249">
        <v>1</v>
      </c>
      <c r="AA119" s="249">
        <v>0</v>
      </c>
      <c r="AB119" s="249">
        <v>20</v>
      </c>
    </row>
    <row r="120" spans="1:28">
      <c r="B120" s="336">
        <v>110</v>
      </c>
      <c r="C120" s="237">
        <v>28</v>
      </c>
      <c r="D120" s="82" t="s">
        <v>472</v>
      </c>
      <c r="E120" s="82" t="s">
        <v>306</v>
      </c>
      <c r="F120" s="14" t="s">
        <v>182</v>
      </c>
      <c r="G120" s="82" t="s">
        <v>644</v>
      </c>
      <c r="H120" s="82" t="s">
        <v>262</v>
      </c>
      <c r="I120" s="14">
        <v>29</v>
      </c>
      <c r="J120" s="222">
        <v>0</v>
      </c>
      <c r="K120" s="222">
        <v>-0.01</v>
      </c>
      <c r="L120" s="83">
        <v>0.50150462962962961</v>
      </c>
      <c r="M120" s="14" t="s">
        <v>223</v>
      </c>
      <c r="N120" s="14" t="s">
        <v>1965</v>
      </c>
      <c r="O120" s="83">
        <v>2.9780092592592594E-2</v>
      </c>
      <c r="P120" s="82" t="s">
        <v>1936</v>
      </c>
      <c r="R120" s="82"/>
      <c r="S120" s="82"/>
      <c r="T120" s="82"/>
      <c r="U120" s="79" t="s">
        <v>1977</v>
      </c>
      <c r="V120" s="79" t="s">
        <v>1938</v>
      </c>
      <c r="W120" s="82" t="s">
        <v>469</v>
      </c>
      <c r="X120" s="79" t="s">
        <v>2256</v>
      </c>
      <c r="Z120" s="249">
        <v>0</v>
      </c>
      <c r="AA120" s="249">
        <v>42</v>
      </c>
      <c r="AB120" s="249">
        <v>53</v>
      </c>
    </row>
    <row r="121" spans="1:28">
      <c r="B121" s="336">
        <v>111</v>
      </c>
      <c r="C121" s="237">
        <v>28</v>
      </c>
      <c r="D121" s="82" t="s">
        <v>471</v>
      </c>
      <c r="E121" s="82" t="s">
        <v>641</v>
      </c>
      <c r="F121" s="14" t="s">
        <v>182</v>
      </c>
      <c r="G121" s="82" t="s">
        <v>258</v>
      </c>
      <c r="H121" s="82" t="s">
        <v>266</v>
      </c>
      <c r="I121" s="14">
        <v>166</v>
      </c>
      <c r="J121" s="222">
        <v>7.0000000000000007E-2</v>
      </c>
      <c r="K121" s="222">
        <v>-7.0000000000000007E-2</v>
      </c>
      <c r="L121" s="83">
        <v>0.53200231481481486</v>
      </c>
      <c r="M121" s="14" t="s">
        <v>223</v>
      </c>
      <c r="N121" s="14" t="s">
        <v>1965</v>
      </c>
      <c r="O121" s="83">
        <v>7.8159722222222214E-2</v>
      </c>
      <c r="P121" s="82" t="s">
        <v>1815</v>
      </c>
      <c r="Q121" s="111">
        <v>1</v>
      </c>
      <c r="R121" s="82" t="s">
        <v>2222</v>
      </c>
      <c r="S121" s="82" t="s">
        <v>469</v>
      </c>
      <c r="T121" s="82"/>
      <c r="U121" s="79" t="s">
        <v>1978</v>
      </c>
      <c r="V121" s="79" t="s">
        <v>1817</v>
      </c>
      <c r="W121" s="82" t="s">
        <v>469</v>
      </c>
      <c r="X121" s="79" t="s">
        <v>2257</v>
      </c>
      <c r="Z121" s="249">
        <v>1</v>
      </c>
      <c r="AA121" s="249">
        <v>52</v>
      </c>
      <c r="AB121" s="249">
        <v>33</v>
      </c>
    </row>
    <row r="122" spans="1:28">
      <c r="B122" s="336">
        <v>112</v>
      </c>
      <c r="C122" s="237">
        <v>28</v>
      </c>
      <c r="D122" s="82" t="s">
        <v>468</v>
      </c>
      <c r="E122" s="82" t="s">
        <v>642</v>
      </c>
      <c r="F122" s="14" t="s">
        <v>7</v>
      </c>
      <c r="G122" s="82" t="s">
        <v>647</v>
      </c>
      <c r="H122" s="82" t="s">
        <v>264</v>
      </c>
      <c r="I122" s="14">
        <v>72</v>
      </c>
      <c r="J122" s="222" t="s">
        <v>1979</v>
      </c>
      <c r="K122" s="222">
        <v>16.72</v>
      </c>
      <c r="L122" s="83">
        <v>0.61100694444444448</v>
      </c>
      <c r="M122" s="14" t="s">
        <v>223</v>
      </c>
      <c r="N122" s="14" t="s">
        <v>1965</v>
      </c>
      <c r="O122" s="83">
        <v>5.4930555555555559E-2</v>
      </c>
      <c r="P122" s="82" t="s">
        <v>1980</v>
      </c>
      <c r="R122" s="82"/>
      <c r="S122" s="82"/>
      <c r="T122" s="82"/>
      <c r="U122" s="79" t="s">
        <v>1981</v>
      </c>
      <c r="V122" s="79" t="s">
        <v>1982</v>
      </c>
      <c r="W122" s="82" t="s">
        <v>469</v>
      </c>
      <c r="X122" s="79" t="s">
        <v>2258</v>
      </c>
      <c r="Z122" s="249">
        <v>1</v>
      </c>
      <c r="AA122" s="249">
        <v>19</v>
      </c>
      <c r="AB122" s="249">
        <v>6</v>
      </c>
    </row>
    <row r="123" spans="1:28">
      <c r="A123" t="s">
        <v>28</v>
      </c>
    </row>
  </sheetData>
  <mergeCells count="4">
    <mergeCell ref="W8:X8"/>
    <mergeCell ref="W9:X9"/>
    <mergeCell ref="N6:N7"/>
    <mergeCell ref="Z8:AB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124"/>
  <sheetViews>
    <sheetView workbookViewId="0">
      <pane ySplit="10" topLeftCell="A11" activePane="bottomLeft" state="frozen"/>
      <selection pane="bottomLeft"/>
    </sheetView>
  </sheetViews>
  <sheetFormatPr defaultRowHeight="15"/>
  <cols>
    <col min="1" max="1" width="1.7109375" customWidth="1"/>
    <col min="2" max="2" width="4" style="336" customWidth="1"/>
    <col min="3" max="4" width="2.7109375" style="82" customWidth="1"/>
    <col min="5" max="5" width="20.5703125" bestFit="1" customWidth="1"/>
    <col min="6" max="6" width="4.7109375" style="14" customWidth="1"/>
    <col min="7" max="7" width="20.5703125" bestFit="1" customWidth="1"/>
    <col min="8" max="8" width="21" style="14" customWidth="1"/>
    <col min="9" max="9" width="6.7109375" style="14" customWidth="1"/>
    <col min="10" max="10" width="8.42578125" style="222" customWidth="1"/>
    <col min="11" max="11" width="7.5703125" style="222" customWidth="1"/>
    <col min="12" max="12" width="9.5703125" style="14" customWidth="1"/>
    <col min="13" max="13" width="3.28515625" style="14" customWidth="1"/>
    <col min="14" max="14" width="10.140625" style="14" customWidth="1"/>
    <col min="15" max="15" width="8.7109375" style="14" customWidth="1"/>
    <col min="16" max="16" width="5.28515625" style="14" customWidth="1"/>
    <col min="17" max="17" width="4.28515625" style="14" customWidth="1"/>
    <col min="18" max="19" width="3.28515625" style="14" customWidth="1"/>
    <col min="20" max="20" width="4.7109375" style="14" customWidth="1"/>
    <col min="21" max="21" width="67.140625" customWidth="1"/>
    <col min="22" max="22" width="47.28515625" customWidth="1"/>
    <col min="23" max="23" width="2.7109375" style="14" customWidth="1"/>
    <col min="24" max="24" width="18.7109375" style="229" customWidth="1"/>
    <col min="25" max="25" width="40.7109375" style="229" customWidth="1"/>
    <col min="26" max="26" width="4.7109375" style="242" customWidth="1"/>
    <col min="27" max="28" width="5.28515625" style="242" customWidth="1"/>
    <col min="29" max="29" width="9.140625" style="242"/>
  </cols>
  <sheetData>
    <row r="1" spans="1:30" ht="18.75">
      <c r="A1" s="1" t="s">
        <v>1993</v>
      </c>
      <c r="C1" s="236"/>
      <c r="D1" s="236"/>
    </row>
    <row r="5" spans="1:30">
      <c r="O5" s="14">
        <f>O8/(3600*112)</f>
        <v>2.3968501984126984</v>
      </c>
    </row>
    <row r="6" spans="1:30">
      <c r="F6" s="81"/>
      <c r="I6" s="14">
        <f>I8/224</f>
        <v>71.433035714285708</v>
      </c>
      <c r="N6" s="380" t="s">
        <v>2276</v>
      </c>
      <c r="O6" s="247">
        <f>112*3600*2</f>
        <v>806400</v>
      </c>
    </row>
    <row r="7" spans="1:30">
      <c r="I7" s="14" t="s">
        <v>2269</v>
      </c>
      <c r="N7" s="380"/>
      <c r="O7" s="247">
        <f>I8*10</f>
        <v>160010</v>
      </c>
      <c r="Z7" s="248">
        <f>SUM(Z11:Z125)</f>
        <v>178</v>
      </c>
      <c r="AA7" s="248">
        <f t="shared" ref="AA7:AB7" si="0">SUM(AA11:AA125)</f>
        <v>2964</v>
      </c>
      <c r="AB7" s="248">
        <f t="shared" si="0"/>
        <v>3279</v>
      </c>
    </row>
    <row r="8" spans="1:30">
      <c r="H8" s="14" t="s">
        <v>2270</v>
      </c>
      <c r="I8" s="14">
        <f>2*SUM(I11:I125)-53</f>
        <v>16001</v>
      </c>
      <c r="N8" s="246" t="s">
        <v>2271</v>
      </c>
      <c r="O8" s="247">
        <f>O6+O7</f>
        <v>966410</v>
      </c>
      <c r="Q8" s="14">
        <f>SUM(Q11:Q122)</f>
        <v>52</v>
      </c>
      <c r="R8" s="14">
        <f>MAX(R11:R122)</f>
        <v>14</v>
      </c>
      <c r="S8" s="240">
        <f>SUM(S11:S122)</f>
        <v>33</v>
      </c>
      <c r="Z8" s="382" t="s">
        <v>177</v>
      </c>
      <c r="AA8" s="382"/>
      <c r="AB8" s="382"/>
    </row>
    <row r="9" spans="1:30" s="78" customFormat="1">
      <c r="B9" s="335" t="s">
        <v>0</v>
      </c>
      <c r="C9" s="232" t="s">
        <v>2260</v>
      </c>
      <c r="D9" s="232" t="s">
        <v>2261</v>
      </c>
      <c r="E9" s="80" t="s">
        <v>2</v>
      </c>
      <c r="F9" s="218" t="s">
        <v>365</v>
      </c>
      <c r="G9" s="80" t="s">
        <v>3</v>
      </c>
      <c r="H9" s="217" t="s">
        <v>176</v>
      </c>
      <c r="I9" s="218" t="s">
        <v>219</v>
      </c>
      <c r="J9" s="223" t="s">
        <v>220</v>
      </c>
      <c r="K9" s="223" t="s">
        <v>221</v>
      </c>
      <c r="L9" s="218" t="s">
        <v>201</v>
      </c>
      <c r="M9" s="218"/>
      <c r="N9" s="218"/>
      <c r="O9" s="218" t="s">
        <v>177</v>
      </c>
      <c r="P9" s="218" t="s">
        <v>11</v>
      </c>
      <c r="Q9" s="226" t="s">
        <v>2214</v>
      </c>
      <c r="R9" s="226" t="s">
        <v>2212</v>
      </c>
      <c r="S9" s="226" t="s">
        <v>2213</v>
      </c>
      <c r="T9" s="228" t="s">
        <v>2215</v>
      </c>
      <c r="U9" s="80" t="s">
        <v>222</v>
      </c>
      <c r="V9" s="80" t="s">
        <v>12</v>
      </c>
      <c r="W9" s="256">
        <f>SUM(W11:W130)</f>
        <v>40</v>
      </c>
      <c r="X9" s="248" t="s">
        <v>2226</v>
      </c>
      <c r="Y9" s="230" t="s">
        <v>4</v>
      </c>
      <c r="Z9" s="248" t="s">
        <v>2272</v>
      </c>
      <c r="AA9" s="248" t="s">
        <v>2273</v>
      </c>
      <c r="AB9" s="248" t="s">
        <v>242</v>
      </c>
      <c r="AC9" s="257">
        <f>Z7*3600 + AA7*60 + AB7</f>
        <v>821919</v>
      </c>
      <c r="AD9" s="256" t="s">
        <v>2275</v>
      </c>
    </row>
    <row r="10" spans="1:30" s="78" customFormat="1">
      <c r="B10" s="335"/>
      <c r="C10" s="232"/>
      <c r="D10" s="232"/>
      <c r="E10" s="80"/>
      <c r="F10" s="218"/>
      <c r="G10" s="80"/>
      <c r="H10" s="217"/>
      <c r="I10" s="218"/>
      <c r="J10" s="223"/>
      <c r="K10" s="223"/>
      <c r="L10" s="218"/>
      <c r="M10" s="218"/>
      <c r="N10" s="218"/>
      <c r="O10" s="218"/>
      <c r="P10" s="218"/>
      <c r="Q10" s="226"/>
      <c r="R10" s="226"/>
      <c r="S10" s="226"/>
      <c r="T10" s="228"/>
      <c r="U10" s="80"/>
      <c r="V10" s="80"/>
      <c r="W10" s="233" t="s">
        <v>0</v>
      </c>
      <c r="X10" s="230"/>
      <c r="Y10" s="230"/>
      <c r="Z10" s="241"/>
      <c r="AA10" s="241"/>
      <c r="AB10" s="241"/>
      <c r="AC10" s="242">
        <f>AC9/(3600*112)</f>
        <v>2.0384895833333334</v>
      </c>
      <c r="AD10" s="249" t="s">
        <v>2274</v>
      </c>
    </row>
    <row r="11" spans="1:30">
      <c r="B11" s="336">
        <v>1</v>
      </c>
      <c r="C11" s="237">
        <v>1</v>
      </c>
      <c r="D11" s="82" t="s">
        <v>469</v>
      </c>
      <c r="E11" s="79" t="s">
        <v>655</v>
      </c>
      <c r="F11" s="14" t="s">
        <v>182</v>
      </c>
      <c r="G11" s="79" t="s">
        <v>302</v>
      </c>
      <c r="H11" s="82" t="s">
        <v>266</v>
      </c>
      <c r="I11" s="14">
        <v>68</v>
      </c>
      <c r="J11" s="222">
        <v>0</v>
      </c>
      <c r="K11" s="222">
        <v>-0.01</v>
      </c>
      <c r="L11" s="83">
        <v>0.66999999999999993</v>
      </c>
      <c r="M11" s="14" t="s">
        <v>223</v>
      </c>
      <c r="N11" s="14" t="s">
        <v>1965</v>
      </c>
      <c r="O11" s="83">
        <v>9.1701388888888888E-2</v>
      </c>
      <c r="P11" s="14" t="s">
        <v>666</v>
      </c>
      <c r="Q11" s="14">
        <v>1</v>
      </c>
      <c r="R11" s="14">
        <v>8</v>
      </c>
      <c r="S11" s="14">
        <v>1</v>
      </c>
      <c r="U11" s="79" t="s">
        <v>1994</v>
      </c>
      <c r="V11" s="79" t="s">
        <v>668</v>
      </c>
      <c r="Z11" s="242">
        <v>2</v>
      </c>
      <c r="AA11" s="242">
        <v>12</v>
      </c>
      <c r="AB11" s="242">
        <v>3</v>
      </c>
    </row>
    <row r="12" spans="1:30">
      <c r="B12" s="336">
        <v>2</v>
      </c>
      <c r="C12" s="237">
        <v>1</v>
      </c>
      <c r="D12" s="82" t="s">
        <v>472</v>
      </c>
      <c r="E12" s="79" t="s">
        <v>654</v>
      </c>
      <c r="F12" s="14" t="s">
        <v>182</v>
      </c>
      <c r="G12" s="79" t="s">
        <v>304</v>
      </c>
      <c r="H12" s="82" t="s">
        <v>266</v>
      </c>
      <c r="I12" s="14">
        <v>93</v>
      </c>
      <c r="J12" s="222">
        <v>0.02</v>
      </c>
      <c r="K12" s="222">
        <v>0</v>
      </c>
      <c r="L12" s="83">
        <v>0.82841435185185175</v>
      </c>
      <c r="M12" s="14" t="s">
        <v>223</v>
      </c>
      <c r="N12" s="14" t="s">
        <v>1965</v>
      </c>
      <c r="O12" s="83">
        <v>6.5972222222222224E-2</v>
      </c>
      <c r="P12" s="14" t="s">
        <v>1995</v>
      </c>
      <c r="U12" s="79" t="s">
        <v>1996</v>
      </c>
      <c r="V12" s="79" t="s">
        <v>1997</v>
      </c>
      <c r="Z12" s="242">
        <v>1</v>
      </c>
      <c r="AA12" s="242">
        <v>35</v>
      </c>
      <c r="AB12" s="242">
        <v>0</v>
      </c>
    </row>
    <row r="13" spans="1:30">
      <c r="B13" s="336">
        <v>3</v>
      </c>
      <c r="C13" s="237">
        <v>1</v>
      </c>
      <c r="D13" s="82" t="s">
        <v>471</v>
      </c>
      <c r="E13" s="79" t="s">
        <v>656</v>
      </c>
      <c r="F13" s="14" t="s">
        <v>7</v>
      </c>
      <c r="G13" s="79" t="s">
        <v>303</v>
      </c>
      <c r="H13" s="82" t="s">
        <v>264</v>
      </c>
      <c r="I13" s="14">
        <v>55</v>
      </c>
      <c r="J13" s="222">
        <v>250</v>
      </c>
      <c r="K13" s="222" t="s">
        <v>467</v>
      </c>
      <c r="L13" s="83">
        <v>0.83228009259259261</v>
      </c>
      <c r="M13" s="14" t="s">
        <v>223</v>
      </c>
      <c r="N13" s="14" t="s">
        <v>1965</v>
      </c>
      <c r="O13" s="83">
        <v>8.2534722222222232E-2</v>
      </c>
      <c r="P13" s="14" t="s">
        <v>31</v>
      </c>
      <c r="Q13" s="14">
        <v>1</v>
      </c>
      <c r="R13" s="14">
        <v>7</v>
      </c>
      <c r="S13" s="14">
        <v>1</v>
      </c>
      <c r="T13" s="260" t="s">
        <v>7</v>
      </c>
      <c r="U13" s="79" t="s">
        <v>1998</v>
      </c>
      <c r="V13" s="79" t="s">
        <v>287</v>
      </c>
      <c r="W13" s="14">
        <v>1</v>
      </c>
      <c r="X13" s="229" t="s">
        <v>2237</v>
      </c>
      <c r="Z13" s="242">
        <v>1</v>
      </c>
      <c r="AA13" s="242">
        <v>58</v>
      </c>
      <c r="AB13" s="242">
        <v>51</v>
      </c>
    </row>
    <row r="14" spans="1:30">
      <c r="B14" s="336">
        <v>4</v>
      </c>
      <c r="C14" s="237">
        <v>1</v>
      </c>
      <c r="D14" s="82" t="s">
        <v>468</v>
      </c>
      <c r="E14" s="79" t="s">
        <v>657</v>
      </c>
      <c r="F14" s="14" t="s">
        <v>182</v>
      </c>
      <c r="G14" s="79" t="s">
        <v>658</v>
      </c>
      <c r="H14" s="82" t="s">
        <v>262</v>
      </c>
      <c r="I14" s="14">
        <v>29</v>
      </c>
      <c r="J14" s="222">
        <v>0</v>
      </c>
      <c r="K14" s="222">
        <v>0</v>
      </c>
      <c r="L14" s="83">
        <v>0.91562500000000002</v>
      </c>
      <c r="M14" s="14" t="s">
        <v>223</v>
      </c>
      <c r="N14" s="14" t="s">
        <v>1965</v>
      </c>
      <c r="O14" s="83">
        <v>3.7372685185185189E-2</v>
      </c>
      <c r="P14" s="14" t="s">
        <v>1999</v>
      </c>
      <c r="T14" s="260"/>
      <c r="U14" s="79" t="s">
        <v>2000</v>
      </c>
      <c r="V14" s="79" t="s">
        <v>1086</v>
      </c>
      <c r="Z14" s="242">
        <v>0</v>
      </c>
      <c r="AA14" s="242">
        <v>53</v>
      </c>
      <c r="AB14" s="242">
        <v>49</v>
      </c>
    </row>
    <row r="15" spans="1:30">
      <c r="B15" s="336">
        <v>5</v>
      </c>
      <c r="C15" s="237">
        <v>2</v>
      </c>
      <c r="D15" s="82" t="s">
        <v>469</v>
      </c>
      <c r="E15" s="79" t="s">
        <v>302</v>
      </c>
      <c r="F15" s="14" t="s">
        <v>182</v>
      </c>
      <c r="G15" s="79" t="s">
        <v>658</v>
      </c>
      <c r="H15" s="82" t="s">
        <v>266</v>
      </c>
      <c r="I15" s="14">
        <v>70</v>
      </c>
      <c r="J15" s="222">
        <v>0.01</v>
      </c>
      <c r="K15" s="222">
        <v>0</v>
      </c>
      <c r="L15" s="83">
        <v>0.95371527777777787</v>
      </c>
      <c r="M15" s="14" t="s">
        <v>223</v>
      </c>
      <c r="N15" s="14" t="s">
        <v>1965</v>
      </c>
      <c r="O15" s="83">
        <v>9.3692129629629625E-2</v>
      </c>
      <c r="P15" s="14" t="s">
        <v>448</v>
      </c>
      <c r="T15" s="260"/>
      <c r="U15" s="79" t="s">
        <v>2001</v>
      </c>
      <c r="V15" s="79" t="s">
        <v>2002</v>
      </c>
      <c r="Z15" s="242">
        <v>2</v>
      </c>
      <c r="AA15" s="242">
        <v>14</v>
      </c>
      <c r="AB15" s="242">
        <v>55</v>
      </c>
    </row>
    <row r="16" spans="1:30">
      <c r="B16" s="336">
        <v>6</v>
      </c>
      <c r="C16" s="237">
        <v>2</v>
      </c>
      <c r="D16" s="82" t="s">
        <v>472</v>
      </c>
      <c r="E16" s="79" t="s">
        <v>303</v>
      </c>
      <c r="F16" s="14" t="s">
        <v>182</v>
      </c>
      <c r="G16" s="79" t="s">
        <v>657</v>
      </c>
      <c r="H16" s="82" t="s">
        <v>268</v>
      </c>
      <c r="I16" s="14">
        <v>46</v>
      </c>
      <c r="J16" s="222">
        <v>0</v>
      </c>
      <c r="K16" s="222">
        <v>0</v>
      </c>
      <c r="L16" s="83">
        <v>4.8148148148148141E-2</v>
      </c>
      <c r="M16" s="14" t="s">
        <v>223</v>
      </c>
      <c r="N16" s="14" t="s">
        <v>2003</v>
      </c>
      <c r="O16" s="83">
        <v>6.1296296296296293E-2</v>
      </c>
      <c r="P16" s="14" t="s">
        <v>2004</v>
      </c>
      <c r="Q16" s="14">
        <v>1</v>
      </c>
      <c r="R16" s="14">
        <v>6</v>
      </c>
      <c r="T16" s="260"/>
      <c r="U16" s="79" t="s">
        <v>2005</v>
      </c>
      <c r="V16" s="79" t="s">
        <v>271</v>
      </c>
      <c r="Z16" s="242">
        <v>1</v>
      </c>
      <c r="AA16" s="242">
        <v>28</v>
      </c>
      <c r="AB16" s="242">
        <v>16</v>
      </c>
    </row>
    <row r="17" spans="2:28">
      <c r="B17" s="336">
        <v>7</v>
      </c>
      <c r="C17" s="237">
        <v>2</v>
      </c>
      <c r="D17" s="82" t="s">
        <v>471</v>
      </c>
      <c r="E17" s="79" t="s">
        <v>304</v>
      </c>
      <c r="F17" s="14" t="s">
        <v>182</v>
      </c>
      <c r="G17" s="79" t="s">
        <v>656</v>
      </c>
      <c r="H17" s="82" t="s">
        <v>268</v>
      </c>
      <c r="I17" s="14">
        <v>79</v>
      </c>
      <c r="J17" s="222">
        <v>0</v>
      </c>
      <c r="K17" s="222">
        <v>0</v>
      </c>
      <c r="L17" s="83">
        <v>0.11028935185185185</v>
      </c>
      <c r="M17" s="14" t="s">
        <v>223</v>
      </c>
      <c r="N17" s="14" t="s">
        <v>2003</v>
      </c>
      <c r="O17" s="83">
        <v>9.0949074074074085E-2</v>
      </c>
      <c r="P17" s="14" t="s">
        <v>404</v>
      </c>
      <c r="Q17" s="14">
        <v>1</v>
      </c>
      <c r="R17" s="14">
        <v>6</v>
      </c>
      <c r="U17" s="79" t="s">
        <v>2006</v>
      </c>
      <c r="V17" s="79" t="s">
        <v>405</v>
      </c>
      <c r="Z17" s="242">
        <v>2</v>
      </c>
      <c r="AA17" s="242">
        <v>10</v>
      </c>
      <c r="AB17" s="242">
        <v>58</v>
      </c>
    </row>
    <row r="18" spans="2:28">
      <c r="B18" s="336">
        <v>8</v>
      </c>
      <c r="C18" s="237">
        <v>2</v>
      </c>
      <c r="D18" s="82" t="s">
        <v>468</v>
      </c>
      <c r="E18" s="79" t="s">
        <v>655</v>
      </c>
      <c r="F18" s="14" t="s">
        <v>182</v>
      </c>
      <c r="G18" s="79" t="s">
        <v>654</v>
      </c>
      <c r="H18" s="82" t="s">
        <v>268</v>
      </c>
      <c r="I18" s="14">
        <v>78</v>
      </c>
      <c r="J18" s="222">
        <v>0</v>
      </c>
      <c r="K18" s="222">
        <v>0</v>
      </c>
      <c r="L18" s="83">
        <v>0.20207175925925927</v>
      </c>
      <c r="M18" s="14" t="s">
        <v>223</v>
      </c>
      <c r="N18" s="14" t="s">
        <v>2003</v>
      </c>
      <c r="O18" s="83">
        <v>9.3344907407407404E-2</v>
      </c>
      <c r="P18" s="14" t="s">
        <v>963</v>
      </c>
      <c r="Q18" s="14">
        <v>1</v>
      </c>
      <c r="R18" s="14">
        <v>6</v>
      </c>
      <c r="U18" s="79" t="s">
        <v>2007</v>
      </c>
      <c r="V18" s="79" t="s">
        <v>2008</v>
      </c>
      <c r="Z18" s="242">
        <v>2</v>
      </c>
      <c r="AA18" s="242">
        <v>14</v>
      </c>
      <c r="AB18" s="242">
        <v>25</v>
      </c>
    </row>
    <row r="19" spans="2:28">
      <c r="B19" s="336">
        <v>9</v>
      </c>
      <c r="C19" s="237">
        <v>3</v>
      </c>
      <c r="D19" s="82" t="s">
        <v>469</v>
      </c>
      <c r="E19" s="79" t="s">
        <v>654</v>
      </c>
      <c r="F19" s="14" t="s">
        <v>182</v>
      </c>
      <c r="G19" s="79" t="s">
        <v>302</v>
      </c>
      <c r="H19" s="82" t="s">
        <v>266</v>
      </c>
      <c r="I19" s="14">
        <v>76</v>
      </c>
      <c r="J19" s="222">
        <v>0.04</v>
      </c>
      <c r="K19" s="222">
        <v>-0.01</v>
      </c>
      <c r="L19" s="83">
        <v>0.29629629629629628</v>
      </c>
      <c r="M19" s="14" t="s">
        <v>223</v>
      </c>
      <c r="N19" s="14" t="s">
        <v>2003</v>
      </c>
      <c r="O19" s="83">
        <v>9.5671296296296296E-2</v>
      </c>
      <c r="P19" s="14" t="s">
        <v>2009</v>
      </c>
      <c r="U19" s="79" t="s">
        <v>2010</v>
      </c>
      <c r="V19" s="79" t="s">
        <v>2011</v>
      </c>
      <c r="Z19" s="242">
        <v>2</v>
      </c>
      <c r="AA19" s="242">
        <v>17</v>
      </c>
      <c r="AB19" s="242">
        <v>46</v>
      </c>
    </row>
    <row r="20" spans="2:28">
      <c r="B20" s="336">
        <v>10</v>
      </c>
      <c r="C20" s="237">
        <v>3</v>
      </c>
      <c r="D20" s="82" t="s">
        <v>472</v>
      </c>
      <c r="E20" s="79" t="s">
        <v>656</v>
      </c>
      <c r="F20" s="14" t="s">
        <v>182</v>
      </c>
      <c r="G20" s="79" t="s">
        <v>655</v>
      </c>
      <c r="H20" s="82" t="s">
        <v>266</v>
      </c>
      <c r="I20" s="14">
        <v>50</v>
      </c>
      <c r="J20" s="222">
        <v>0</v>
      </c>
      <c r="K20" s="222">
        <v>-0.01</v>
      </c>
      <c r="L20" s="83">
        <v>0.39283564814814814</v>
      </c>
      <c r="M20" s="14" t="s">
        <v>223</v>
      </c>
      <c r="N20" s="14" t="s">
        <v>2003</v>
      </c>
      <c r="O20" s="83">
        <v>7.6122685185185182E-2</v>
      </c>
      <c r="P20" s="14" t="s">
        <v>315</v>
      </c>
      <c r="Q20" s="14">
        <v>1</v>
      </c>
      <c r="R20" s="14">
        <v>14</v>
      </c>
      <c r="S20" s="14">
        <v>1</v>
      </c>
      <c r="U20" s="79" t="s">
        <v>2012</v>
      </c>
      <c r="V20" s="79" t="s">
        <v>908</v>
      </c>
      <c r="Z20" s="242">
        <v>1</v>
      </c>
      <c r="AA20" s="242">
        <v>49</v>
      </c>
      <c r="AB20" s="242">
        <v>37</v>
      </c>
    </row>
    <row r="21" spans="2:28">
      <c r="B21" s="336">
        <v>11</v>
      </c>
      <c r="C21" s="237">
        <v>3</v>
      </c>
      <c r="D21" s="82" t="s">
        <v>471</v>
      </c>
      <c r="E21" s="79" t="s">
        <v>657</v>
      </c>
      <c r="F21" s="14" t="s">
        <v>7</v>
      </c>
      <c r="G21" s="79" t="s">
        <v>304</v>
      </c>
      <c r="H21" s="82" t="s">
        <v>264</v>
      </c>
      <c r="I21" s="14">
        <v>45</v>
      </c>
      <c r="J21" s="222">
        <v>16.37</v>
      </c>
      <c r="K21" s="222" t="s">
        <v>2013</v>
      </c>
      <c r="L21" s="83">
        <v>0.46968750000000004</v>
      </c>
      <c r="M21" s="14" t="s">
        <v>223</v>
      </c>
      <c r="N21" s="14" t="s">
        <v>2003</v>
      </c>
      <c r="O21" s="83">
        <v>8.7650462962962972E-2</v>
      </c>
      <c r="P21" s="14" t="s">
        <v>401</v>
      </c>
      <c r="U21" s="79" t="s">
        <v>2014</v>
      </c>
      <c r="V21" s="79" t="s">
        <v>402</v>
      </c>
      <c r="W21" s="14">
        <v>1</v>
      </c>
      <c r="X21" s="229" t="s">
        <v>2238</v>
      </c>
      <c r="Z21" s="242">
        <v>2</v>
      </c>
      <c r="AA21" s="242">
        <v>6</v>
      </c>
      <c r="AB21" s="242">
        <v>13</v>
      </c>
    </row>
    <row r="22" spans="2:28">
      <c r="B22" s="336">
        <v>12</v>
      </c>
      <c r="C22" s="237">
        <v>3</v>
      </c>
      <c r="D22" s="82" t="s">
        <v>468</v>
      </c>
      <c r="E22" s="79" t="s">
        <v>658</v>
      </c>
      <c r="F22" s="14" t="s">
        <v>7</v>
      </c>
      <c r="G22" s="79" t="s">
        <v>303</v>
      </c>
      <c r="H22" s="82" t="s">
        <v>264</v>
      </c>
      <c r="I22" s="14">
        <v>43</v>
      </c>
      <c r="J22" s="222" t="s">
        <v>1013</v>
      </c>
      <c r="K22" s="222">
        <v>12.16</v>
      </c>
      <c r="L22" s="83">
        <v>0.55815972222222221</v>
      </c>
      <c r="M22" s="14" t="s">
        <v>223</v>
      </c>
      <c r="N22" s="14" t="s">
        <v>2003</v>
      </c>
      <c r="O22" s="83">
        <v>7.7476851851851852E-2</v>
      </c>
      <c r="P22" s="14" t="s">
        <v>396</v>
      </c>
      <c r="U22" s="79" t="s">
        <v>2015</v>
      </c>
      <c r="V22" s="79" t="s">
        <v>397</v>
      </c>
      <c r="W22" s="14">
        <v>1</v>
      </c>
      <c r="X22" s="229" t="s">
        <v>2239</v>
      </c>
      <c r="Z22" s="242">
        <v>1</v>
      </c>
      <c r="AA22" s="242">
        <v>51</v>
      </c>
      <c r="AB22" s="242">
        <v>34</v>
      </c>
    </row>
    <row r="23" spans="2:28">
      <c r="B23" s="336">
        <v>13</v>
      </c>
      <c r="C23" s="237">
        <v>4</v>
      </c>
      <c r="D23" s="82" t="s">
        <v>469</v>
      </c>
      <c r="E23" s="79" t="s">
        <v>302</v>
      </c>
      <c r="F23" s="14" t="s">
        <v>182</v>
      </c>
      <c r="G23" s="79" t="s">
        <v>303</v>
      </c>
      <c r="H23" s="82" t="s">
        <v>262</v>
      </c>
      <c r="I23" s="14">
        <v>50</v>
      </c>
      <c r="J23" s="222">
        <v>0.01</v>
      </c>
      <c r="K23" s="222">
        <v>0</v>
      </c>
      <c r="L23" s="83">
        <v>0.6364467592592592</v>
      </c>
      <c r="M23" s="14" t="s">
        <v>223</v>
      </c>
      <c r="N23" s="14" t="s">
        <v>2003</v>
      </c>
      <c r="O23" s="83">
        <v>7.4780092592592592E-2</v>
      </c>
      <c r="P23" s="14" t="s">
        <v>2016</v>
      </c>
      <c r="U23" s="79" t="s">
        <v>2017</v>
      </c>
      <c r="V23" s="79" t="s">
        <v>2018</v>
      </c>
      <c r="Z23" s="242">
        <v>1</v>
      </c>
      <c r="AA23" s="242">
        <v>47</v>
      </c>
      <c r="AB23" s="242">
        <v>41</v>
      </c>
    </row>
    <row r="24" spans="2:28">
      <c r="B24" s="336">
        <v>14</v>
      </c>
      <c r="C24" s="237">
        <v>4</v>
      </c>
      <c r="D24" s="82" t="s">
        <v>472</v>
      </c>
      <c r="E24" s="79" t="s">
        <v>304</v>
      </c>
      <c r="F24" s="14" t="s">
        <v>182</v>
      </c>
      <c r="G24" s="79" t="s">
        <v>658</v>
      </c>
      <c r="H24" s="82" t="s">
        <v>266</v>
      </c>
      <c r="I24" s="14">
        <v>75</v>
      </c>
      <c r="J24" s="222">
        <v>0.08</v>
      </c>
      <c r="K24" s="222">
        <v>0</v>
      </c>
      <c r="L24" s="83">
        <v>0.71206018518518521</v>
      </c>
      <c r="M24" s="14" t="s">
        <v>223</v>
      </c>
      <c r="N24" s="14" t="s">
        <v>2003</v>
      </c>
      <c r="O24" s="83">
        <v>8.7129629629629626E-2</v>
      </c>
      <c r="P24" s="14" t="s">
        <v>331</v>
      </c>
      <c r="Q24" s="14">
        <v>1</v>
      </c>
      <c r="R24" s="14">
        <v>10</v>
      </c>
      <c r="S24" s="14">
        <v>1</v>
      </c>
      <c r="U24" s="79" t="s">
        <v>2019</v>
      </c>
      <c r="V24" s="79" t="s">
        <v>332</v>
      </c>
      <c r="Z24" s="242">
        <v>2</v>
      </c>
      <c r="AA24" s="242">
        <v>5</v>
      </c>
      <c r="AB24" s="242">
        <v>28</v>
      </c>
    </row>
    <row r="25" spans="2:28">
      <c r="B25" s="336">
        <v>15</v>
      </c>
      <c r="C25" s="237">
        <v>4</v>
      </c>
      <c r="D25" s="82" t="s">
        <v>471</v>
      </c>
      <c r="E25" s="79" t="s">
        <v>655</v>
      </c>
      <c r="F25" s="14" t="s">
        <v>182</v>
      </c>
      <c r="G25" s="79" t="s">
        <v>657</v>
      </c>
      <c r="H25" s="82" t="s">
        <v>266</v>
      </c>
      <c r="I25" s="14">
        <v>50</v>
      </c>
      <c r="J25" s="222">
        <v>0.02</v>
      </c>
      <c r="K25" s="222">
        <v>0</v>
      </c>
      <c r="L25" s="83">
        <v>0.79999999999999993</v>
      </c>
      <c r="M25" s="14" t="s">
        <v>223</v>
      </c>
      <c r="N25" s="14" t="s">
        <v>2003</v>
      </c>
      <c r="O25" s="83">
        <v>7.1331018518518516E-2</v>
      </c>
      <c r="P25" s="14" t="s">
        <v>2020</v>
      </c>
      <c r="U25" s="79" t="s">
        <v>2021</v>
      </c>
      <c r="V25" s="79" t="s">
        <v>2022</v>
      </c>
      <c r="Z25" s="242">
        <v>1</v>
      </c>
      <c r="AA25" s="242">
        <v>42</v>
      </c>
      <c r="AB25" s="242">
        <v>43</v>
      </c>
    </row>
    <row r="26" spans="2:28">
      <c r="B26" s="336">
        <v>16</v>
      </c>
      <c r="C26" s="237">
        <v>4</v>
      </c>
      <c r="D26" s="82" t="s">
        <v>468</v>
      </c>
      <c r="E26" s="79" t="s">
        <v>654</v>
      </c>
      <c r="F26" s="14" t="s">
        <v>7</v>
      </c>
      <c r="G26" s="79" t="s">
        <v>656</v>
      </c>
      <c r="H26" s="82" t="s">
        <v>264</v>
      </c>
      <c r="I26" s="14">
        <v>55</v>
      </c>
      <c r="J26" s="222">
        <v>16.239999999999998</v>
      </c>
      <c r="K26" s="222">
        <v>250</v>
      </c>
      <c r="L26" s="83">
        <v>0.87206018518518524</v>
      </c>
      <c r="M26" s="14" t="s">
        <v>223</v>
      </c>
      <c r="N26" s="14" t="s">
        <v>2003</v>
      </c>
      <c r="O26" s="83">
        <v>8.3425925925925917E-2</v>
      </c>
      <c r="P26" s="14" t="s">
        <v>2023</v>
      </c>
      <c r="U26" s="79" t="s">
        <v>2024</v>
      </c>
      <c r="V26" s="79" t="s">
        <v>2025</v>
      </c>
      <c r="W26" s="14">
        <v>1</v>
      </c>
      <c r="X26" s="229" t="s">
        <v>2240</v>
      </c>
      <c r="Z26" s="242">
        <v>2</v>
      </c>
      <c r="AA26" s="242">
        <v>0</v>
      </c>
      <c r="AB26" s="242">
        <v>8</v>
      </c>
    </row>
    <row r="27" spans="2:28">
      <c r="B27" s="336">
        <v>17</v>
      </c>
      <c r="C27" s="237">
        <v>5</v>
      </c>
      <c r="D27" s="82" t="s">
        <v>469</v>
      </c>
      <c r="E27" s="79" t="s">
        <v>656</v>
      </c>
      <c r="F27" s="14" t="s">
        <v>8</v>
      </c>
      <c r="G27" s="79" t="s">
        <v>302</v>
      </c>
      <c r="H27" s="82" t="s">
        <v>264</v>
      </c>
      <c r="I27" s="14">
        <v>65</v>
      </c>
      <c r="J27" s="222">
        <v>-16.16</v>
      </c>
      <c r="K27" s="222">
        <v>-18.72</v>
      </c>
      <c r="L27" s="83">
        <v>0.95636574074074077</v>
      </c>
      <c r="M27" s="14" t="s">
        <v>223</v>
      </c>
      <c r="N27" s="14" t="s">
        <v>2003</v>
      </c>
      <c r="O27" s="83">
        <v>9.3356481481481471E-2</v>
      </c>
      <c r="P27" s="14" t="s">
        <v>1329</v>
      </c>
      <c r="U27" s="79" t="s">
        <v>2026</v>
      </c>
      <c r="V27" s="79" t="s">
        <v>1331</v>
      </c>
      <c r="W27" s="14">
        <v>1</v>
      </c>
      <c r="X27" s="229" t="s">
        <v>2241</v>
      </c>
      <c r="Z27" s="242">
        <v>2</v>
      </c>
      <c r="AA27" s="242">
        <v>14</v>
      </c>
      <c r="AB27" s="242">
        <v>26</v>
      </c>
    </row>
    <row r="28" spans="2:28">
      <c r="B28" s="336">
        <v>18</v>
      </c>
      <c r="C28" s="237">
        <v>5</v>
      </c>
      <c r="D28" s="82" t="s">
        <v>472</v>
      </c>
      <c r="E28" s="79" t="s">
        <v>657</v>
      </c>
      <c r="F28" s="14" t="s">
        <v>182</v>
      </c>
      <c r="G28" s="79" t="s">
        <v>654</v>
      </c>
      <c r="H28" s="82" t="s">
        <v>268</v>
      </c>
      <c r="I28" s="14">
        <v>127</v>
      </c>
      <c r="J28" s="222">
        <v>0</v>
      </c>
      <c r="K28" s="222">
        <v>-0.01</v>
      </c>
      <c r="L28" s="83">
        <v>5.0451388888888893E-2</v>
      </c>
      <c r="M28" s="14" t="s">
        <v>223</v>
      </c>
      <c r="N28" s="14" t="s">
        <v>2027</v>
      </c>
      <c r="O28" s="83">
        <v>0.10642361111111111</v>
      </c>
      <c r="P28" s="14" t="s">
        <v>429</v>
      </c>
      <c r="Q28" s="14">
        <v>1</v>
      </c>
      <c r="R28" s="14">
        <v>6</v>
      </c>
      <c r="U28" s="79" t="s">
        <v>2028</v>
      </c>
      <c r="V28" s="79" t="s">
        <v>430</v>
      </c>
      <c r="Z28" s="242">
        <v>2</v>
      </c>
      <c r="AA28" s="242">
        <v>33</v>
      </c>
      <c r="AB28" s="242">
        <v>15</v>
      </c>
    </row>
    <row r="29" spans="2:28">
      <c r="B29" s="336">
        <v>19</v>
      </c>
      <c r="C29" s="237">
        <v>5</v>
      </c>
      <c r="D29" s="82" t="s">
        <v>471</v>
      </c>
      <c r="E29" s="79" t="s">
        <v>658</v>
      </c>
      <c r="F29" s="14" t="s">
        <v>182</v>
      </c>
      <c r="G29" s="79" t="s">
        <v>655</v>
      </c>
      <c r="H29" s="82" t="s">
        <v>268</v>
      </c>
      <c r="I29" s="14">
        <v>58</v>
      </c>
      <c r="J29" s="222">
        <v>0</v>
      </c>
      <c r="K29" s="222">
        <v>0.72</v>
      </c>
      <c r="L29" s="83">
        <v>0.15774305555555554</v>
      </c>
      <c r="M29" s="14" t="s">
        <v>223</v>
      </c>
      <c r="N29" s="14" t="s">
        <v>2027</v>
      </c>
      <c r="O29" s="83">
        <v>8.4259259259259256E-2</v>
      </c>
      <c r="P29" s="14" t="s">
        <v>331</v>
      </c>
      <c r="Q29" s="14">
        <v>1</v>
      </c>
      <c r="R29" s="14">
        <v>6</v>
      </c>
      <c r="U29" s="79" t="s">
        <v>2029</v>
      </c>
      <c r="V29" s="79" t="s">
        <v>332</v>
      </c>
      <c r="Z29" s="242">
        <v>2</v>
      </c>
      <c r="AA29" s="242">
        <v>1</v>
      </c>
      <c r="AB29" s="242">
        <v>20</v>
      </c>
    </row>
    <row r="30" spans="2:28">
      <c r="B30" s="336">
        <v>20</v>
      </c>
      <c r="C30" s="237">
        <v>5</v>
      </c>
      <c r="D30" s="82" t="s">
        <v>468</v>
      </c>
      <c r="E30" s="79" t="s">
        <v>303</v>
      </c>
      <c r="F30" s="14" t="s">
        <v>182</v>
      </c>
      <c r="G30" s="79" t="s">
        <v>304</v>
      </c>
      <c r="H30" s="82" t="s">
        <v>266</v>
      </c>
      <c r="I30" s="14">
        <v>47</v>
      </c>
      <c r="J30" s="222">
        <v>0</v>
      </c>
      <c r="K30" s="222">
        <v>0</v>
      </c>
      <c r="L30" s="83">
        <v>0.24274305555555556</v>
      </c>
      <c r="M30" s="14" t="s">
        <v>223</v>
      </c>
      <c r="N30" s="14" t="s">
        <v>2027</v>
      </c>
      <c r="O30" s="83">
        <v>6.3148148148148148E-2</v>
      </c>
      <c r="P30" s="14" t="s">
        <v>2030</v>
      </c>
      <c r="Q30" s="14">
        <v>1</v>
      </c>
      <c r="R30" s="14">
        <v>10</v>
      </c>
      <c r="S30" s="14">
        <v>1</v>
      </c>
      <c r="U30" s="79" t="s">
        <v>2031</v>
      </c>
      <c r="V30" s="79" t="s">
        <v>2032</v>
      </c>
      <c r="Z30" s="242">
        <v>1</v>
      </c>
      <c r="AA30" s="242">
        <v>30</v>
      </c>
      <c r="AB30" s="242">
        <v>56</v>
      </c>
    </row>
    <row r="31" spans="2:28">
      <c r="B31" s="336">
        <v>21</v>
      </c>
      <c r="C31" s="237">
        <v>6</v>
      </c>
      <c r="D31" s="82" t="s">
        <v>469</v>
      </c>
      <c r="E31" s="79" t="s">
        <v>302</v>
      </c>
      <c r="F31" s="14" t="s">
        <v>182</v>
      </c>
      <c r="G31" s="79" t="s">
        <v>304</v>
      </c>
      <c r="H31" s="82" t="s">
        <v>266</v>
      </c>
      <c r="I31" s="14">
        <v>54</v>
      </c>
      <c r="J31" s="222">
        <v>0.01</v>
      </c>
      <c r="K31" s="222">
        <v>0</v>
      </c>
      <c r="L31" s="83">
        <v>0.30680555555555555</v>
      </c>
      <c r="M31" s="14" t="s">
        <v>223</v>
      </c>
      <c r="N31" s="14" t="s">
        <v>2027</v>
      </c>
      <c r="O31" s="83">
        <v>8.1956018518518511E-2</v>
      </c>
      <c r="P31" s="14" t="s">
        <v>482</v>
      </c>
      <c r="U31" s="79" t="s">
        <v>2033</v>
      </c>
      <c r="V31" s="79" t="s">
        <v>483</v>
      </c>
      <c r="Z31" s="242">
        <v>1</v>
      </c>
      <c r="AA31" s="242">
        <v>58</v>
      </c>
      <c r="AB31" s="242">
        <v>1</v>
      </c>
    </row>
    <row r="32" spans="2:28">
      <c r="B32" s="336">
        <v>22</v>
      </c>
      <c r="C32" s="237">
        <v>6</v>
      </c>
      <c r="D32" s="82" t="s">
        <v>472</v>
      </c>
      <c r="E32" s="79" t="s">
        <v>655</v>
      </c>
      <c r="F32" s="14" t="s">
        <v>7</v>
      </c>
      <c r="G32" s="79" t="s">
        <v>303</v>
      </c>
      <c r="H32" s="82" t="s">
        <v>268</v>
      </c>
      <c r="I32" s="14">
        <v>59</v>
      </c>
      <c r="J32" s="222">
        <v>250</v>
      </c>
      <c r="K32" s="222" t="s">
        <v>350</v>
      </c>
      <c r="L32" s="83">
        <v>0.38959490740740743</v>
      </c>
      <c r="M32" s="14" t="s">
        <v>223</v>
      </c>
      <c r="N32" s="14" t="s">
        <v>2027</v>
      </c>
      <c r="O32" s="83">
        <v>8.3217592592592593E-2</v>
      </c>
      <c r="P32" s="14" t="s">
        <v>448</v>
      </c>
      <c r="Q32" s="14">
        <v>1</v>
      </c>
      <c r="R32" s="14">
        <v>6</v>
      </c>
      <c r="U32" s="79" t="s">
        <v>2034</v>
      </c>
      <c r="V32" s="79" t="s">
        <v>449</v>
      </c>
      <c r="W32" s="14">
        <v>1</v>
      </c>
      <c r="X32" s="229" t="s">
        <v>2242</v>
      </c>
      <c r="Z32" s="242">
        <v>1</v>
      </c>
      <c r="AA32" s="242">
        <v>59</v>
      </c>
      <c r="AB32" s="242">
        <v>50</v>
      </c>
    </row>
    <row r="33" spans="2:28">
      <c r="B33" s="336">
        <v>23</v>
      </c>
      <c r="C33" s="237">
        <v>6</v>
      </c>
      <c r="D33" s="82" t="s">
        <v>471</v>
      </c>
      <c r="E33" s="79" t="s">
        <v>654</v>
      </c>
      <c r="F33" s="14" t="s">
        <v>7</v>
      </c>
      <c r="G33" s="79" t="s">
        <v>658</v>
      </c>
      <c r="H33" s="82" t="s">
        <v>264</v>
      </c>
      <c r="I33" s="14">
        <v>49</v>
      </c>
      <c r="J33" s="222">
        <v>19.440000000000001</v>
      </c>
      <c r="K33" s="222">
        <v>125.77</v>
      </c>
      <c r="L33" s="83">
        <v>0.47365740740740742</v>
      </c>
      <c r="M33" s="14" t="s">
        <v>223</v>
      </c>
      <c r="N33" s="14" t="s">
        <v>2027</v>
      </c>
      <c r="O33" s="83">
        <v>7.4606481481481482E-2</v>
      </c>
      <c r="P33" s="14" t="s">
        <v>1927</v>
      </c>
      <c r="Q33" s="14">
        <v>1</v>
      </c>
      <c r="R33" s="14">
        <v>7</v>
      </c>
      <c r="S33" s="14">
        <v>1</v>
      </c>
      <c r="T33" s="14" t="s">
        <v>7</v>
      </c>
      <c r="U33" s="79" t="s">
        <v>2035</v>
      </c>
      <c r="V33" s="79" t="s">
        <v>1929</v>
      </c>
      <c r="W33" s="14">
        <v>1</v>
      </c>
      <c r="X33" s="229" t="s">
        <v>2243</v>
      </c>
      <c r="Z33" s="242">
        <v>1</v>
      </c>
      <c r="AA33" s="242">
        <v>47</v>
      </c>
      <c r="AB33" s="242">
        <v>26</v>
      </c>
    </row>
    <row r="34" spans="2:28">
      <c r="B34" s="336">
        <v>24</v>
      </c>
      <c r="C34" s="237">
        <v>6</v>
      </c>
      <c r="D34" s="82" t="s">
        <v>468</v>
      </c>
      <c r="E34" s="79" t="s">
        <v>656</v>
      </c>
      <c r="F34" s="14" t="s">
        <v>7</v>
      </c>
      <c r="G34" s="79" t="s">
        <v>657</v>
      </c>
      <c r="H34" s="82" t="s">
        <v>264</v>
      </c>
      <c r="I34" s="14">
        <v>72</v>
      </c>
      <c r="J34" s="222">
        <v>250</v>
      </c>
      <c r="K34" s="222" t="s">
        <v>2036</v>
      </c>
      <c r="L34" s="83">
        <v>0.54915509259259265</v>
      </c>
      <c r="M34" s="14" t="s">
        <v>223</v>
      </c>
      <c r="N34" s="14" t="s">
        <v>2027</v>
      </c>
      <c r="O34" s="83">
        <v>9.2314814814814808E-2</v>
      </c>
      <c r="P34" s="14" t="s">
        <v>2037</v>
      </c>
      <c r="Q34" s="14">
        <v>1</v>
      </c>
      <c r="R34" s="14">
        <v>9</v>
      </c>
      <c r="S34" s="14">
        <v>1</v>
      </c>
      <c r="T34" s="14" t="s">
        <v>7</v>
      </c>
      <c r="U34" s="79" t="s">
        <v>2038</v>
      </c>
      <c r="V34" s="79" t="s">
        <v>2039</v>
      </c>
      <c r="W34" s="14">
        <v>1</v>
      </c>
      <c r="X34" s="229" t="s">
        <v>2245</v>
      </c>
      <c r="Z34" s="242">
        <v>2</v>
      </c>
      <c r="AA34" s="242">
        <v>12</v>
      </c>
      <c r="AB34" s="242">
        <v>56</v>
      </c>
    </row>
    <row r="35" spans="2:28">
      <c r="B35" s="336">
        <v>25</v>
      </c>
      <c r="C35" s="237">
        <v>7</v>
      </c>
      <c r="D35" s="82" t="s">
        <v>469</v>
      </c>
      <c r="E35" s="79" t="s">
        <v>657</v>
      </c>
      <c r="F35" s="14" t="s">
        <v>8</v>
      </c>
      <c r="G35" s="79" t="s">
        <v>302</v>
      </c>
      <c r="H35" s="82" t="s">
        <v>264</v>
      </c>
      <c r="I35" s="14">
        <v>75</v>
      </c>
      <c r="J35" s="222">
        <v>-247.94</v>
      </c>
      <c r="K35" s="222">
        <v>-68.42</v>
      </c>
      <c r="L35" s="83">
        <v>0.64218750000000002</v>
      </c>
      <c r="M35" s="14" t="s">
        <v>223</v>
      </c>
      <c r="N35" s="14" t="s">
        <v>2027</v>
      </c>
      <c r="O35" s="83">
        <v>9.8796296296296285E-2</v>
      </c>
      <c r="P35" s="14" t="s">
        <v>448</v>
      </c>
      <c r="U35" s="79" t="s">
        <v>2040</v>
      </c>
      <c r="V35" s="79" t="s">
        <v>449</v>
      </c>
      <c r="W35" s="14">
        <v>1</v>
      </c>
      <c r="X35" s="229" t="s">
        <v>2244</v>
      </c>
      <c r="Z35" s="242">
        <v>2</v>
      </c>
      <c r="AA35" s="242">
        <v>22</v>
      </c>
      <c r="AB35" s="242">
        <v>16</v>
      </c>
    </row>
    <row r="36" spans="2:28">
      <c r="B36" s="336">
        <v>26</v>
      </c>
      <c r="C36" s="237">
        <v>7</v>
      </c>
      <c r="D36" s="82" t="s">
        <v>472</v>
      </c>
      <c r="E36" s="79" t="s">
        <v>658</v>
      </c>
      <c r="F36" s="14" t="s">
        <v>182</v>
      </c>
      <c r="G36" s="79" t="s">
        <v>656</v>
      </c>
      <c r="H36" s="82" t="s">
        <v>266</v>
      </c>
      <c r="I36" s="14">
        <v>94</v>
      </c>
      <c r="J36" s="222">
        <v>0</v>
      </c>
      <c r="K36" s="222">
        <v>0</v>
      </c>
      <c r="L36" s="83">
        <v>0.74171296296296296</v>
      </c>
      <c r="M36" s="14" t="s">
        <v>223</v>
      </c>
      <c r="N36" s="14" t="s">
        <v>2027</v>
      </c>
      <c r="O36" s="83">
        <v>9.7835648148148158E-2</v>
      </c>
      <c r="P36" s="14" t="s">
        <v>2041</v>
      </c>
      <c r="U36" s="79" t="s">
        <v>2042</v>
      </c>
      <c r="V36" s="79" t="s">
        <v>2043</v>
      </c>
      <c r="Z36" s="242">
        <v>2</v>
      </c>
      <c r="AA36" s="242">
        <v>20</v>
      </c>
      <c r="AB36" s="242">
        <v>53</v>
      </c>
    </row>
    <row r="37" spans="2:28">
      <c r="B37" s="336">
        <v>27</v>
      </c>
      <c r="C37" s="237">
        <v>7</v>
      </c>
      <c r="D37" s="82" t="s">
        <v>471</v>
      </c>
      <c r="E37" s="79" t="s">
        <v>303</v>
      </c>
      <c r="F37" s="14" t="s">
        <v>8</v>
      </c>
      <c r="G37" s="79" t="s">
        <v>654</v>
      </c>
      <c r="H37" s="82" t="s">
        <v>264</v>
      </c>
      <c r="I37" s="14">
        <v>54</v>
      </c>
      <c r="J37" s="222">
        <v>-10.95</v>
      </c>
      <c r="K37" s="222">
        <v>-15.33</v>
      </c>
      <c r="L37" s="83">
        <v>0.84027777777777779</v>
      </c>
      <c r="M37" s="14" t="s">
        <v>223</v>
      </c>
      <c r="N37" s="14" t="s">
        <v>2027</v>
      </c>
      <c r="O37" s="83">
        <v>8.222222222222221E-2</v>
      </c>
      <c r="P37" s="14" t="s">
        <v>461</v>
      </c>
      <c r="U37" s="79" t="s">
        <v>2044</v>
      </c>
      <c r="V37" s="79" t="s">
        <v>2045</v>
      </c>
      <c r="W37" s="14">
        <v>1</v>
      </c>
      <c r="X37" s="229" t="s">
        <v>2246</v>
      </c>
      <c r="Z37" s="242">
        <v>1</v>
      </c>
      <c r="AA37" s="242">
        <v>58</v>
      </c>
      <c r="AB37" s="242">
        <v>24</v>
      </c>
    </row>
    <row r="38" spans="2:28">
      <c r="B38" s="336">
        <v>28</v>
      </c>
      <c r="C38" s="237">
        <v>7</v>
      </c>
      <c r="D38" s="82" t="s">
        <v>468</v>
      </c>
      <c r="E38" s="79" t="s">
        <v>304</v>
      </c>
      <c r="F38" s="14" t="s">
        <v>182</v>
      </c>
      <c r="G38" s="79" t="s">
        <v>655</v>
      </c>
      <c r="H38" s="82" t="s">
        <v>262</v>
      </c>
      <c r="I38" s="14">
        <v>76</v>
      </c>
      <c r="J38" s="222">
        <v>0</v>
      </c>
      <c r="K38" s="222">
        <v>1.85</v>
      </c>
      <c r="L38" s="83">
        <v>0.92336805555555557</v>
      </c>
      <c r="M38" s="14" t="s">
        <v>223</v>
      </c>
      <c r="N38" s="14" t="s">
        <v>2027</v>
      </c>
      <c r="O38" s="83">
        <v>9.1921296296296293E-2</v>
      </c>
      <c r="P38" s="14" t="s">
        <v>429</v>
      </c>
      <c r="U38" s="79" t="s">
        <v>2046</v>
      </c>
      <c r="V38" s="79" t="s">
        <v>430</v>
      </c>
      <c r="Z38" s="242">
        <v>2</v>
      </c>
      <c r="AA38" s="242">
        <v>12</v>
      </c>
      <c r="AB38" s="242">
        <v>22</v>
      </c>
    </row>
    <row r="39" spans="2:28">
      <c r="B39" s="336">
        <v>29</v>
      </c>
      <c r="C39" s="237">
        <v>8</v>
      </c>
      <c r="D39" s="82" t="s">
        <v>469</v>
      </c>
      <c r="E39" s="79" t="s">
        <v>302</v>
      </c>
      <c r="F39" s="14" t="s">
        <v>182</v>
      </c>
      <c r="G39" s="79" t="s">
        <v>655</v>
      </c>
      <c r="H39" s="82" t="s">
        <v>262</v>
      </c>
      <c r="I39" s="14">
        <v>72</v>
      </c>
      <c r="J39" s="222">
        <v>0.01</v>
      </c>
      <c r="K39" s="222">
        <v>0</v>
      </c>
      <c r="L39" s="83">
        <v>1.6099537037037037E-2</v>
      </c>
      <c r="M39" s="14" t="s">
        <v>223</v>
      </c>
      <c r="N39" s="14" t="s">
        <v>2047</v>
      </c>
      <c r="O39" s="83">
        <v>9.4409722222222214E-2</v>
      </c>
      <c r="P39" s="14" t="s">
        <v>666</v>
      </c>
      <c r="U39" s="79" t="s">
        <v>2048</v>
      </c>
      <c r="V39" s="79" t="s">
        <v>668</v>
      </c>
      <c r="Z39" s="242">
        <v>2</v>
      </c>
      <c r="AA39" s="242">
        <v>15</v>
      </c>
      <c r="AB39" s="242">
        <v>57</v>
      </c>
    </row>
    <row r="40" spans="2:28">
      <c r="B40" s="336">
        <v>30</v>
      </c>
      <c r="C40" s="237">
        <v>8</v>
      </c>
      <c r="D40" s="82" t="s">
        <v>472</v>
      </c>
      <c r="E40" s="79" t="s">
        <v>304</v>
      </c>
      <c r="F40" s="14" t="s">
        <v>182</v>
      </c>
      <c r="G40" s="79" t="s">
        <v>654</v>
      </c>
      <c r="H40" s="82" t="s">
        <v>268</v>
      </c>
      <c r="I40" s="14">
        <v>123</v>
      </c>
      <c r="J40" s="222">
        <v>0</v>
      </c>
      <c r="K40" s="222">
        <v>0</v>
      </c>
      <c r="L40" s="83">
        <v>0.11123842592592592</v>
      </c>
      <c r="M40" s="14" t="s">
        <v>223</v>
      </c>
      <c r="N40" s="14" t="s">
        <v>2047</v>
      </c>
      <c r="O40" s="83">
        <v>0.10324074074074074</v>
      </c>
      <c r="P40" s="14" t="s">
        <v>1995</v>
      </c>
      <c r="Q40" s="14">
        <v>1</v>
      </c>
      <c r="R40" s="14">
        <v>6</v>
      </c>
      <c r="T40" s="242"/>
      <c r="U40" s="79" t="s">
        <v>2049</v>
      </c>
      <c r="V40" s="79" t="s">
        <v>319</v>
      </c>
      <c r="Z40" s="242">
        <v>2</v>
      </c>
      <c r="AA40" s="242">
        <v>28</v>
      </c>
      <c r="AB40" s="242">
        <v>40</v>
      </c>
    </row>
    <row r="41" spans="2:28">
      <c r="B41" s="336">
        <v>31</v>
      </c>
      <c r="C41" s="237">
        <v>8</v>
      </c>
      <c r="D41" s="82" t="s">
        <v>471</v>
      </c>
      <c r="E41" s="79" t="s">
        <v>303</v>
      </c>
      <c r="F41" s="14" t="s">
        <v>182</v>
      </c>
      <c r="G41" s="79" t="s">
        <v>656</v>
      </c>
      <c r="H41" s="82" t="s">
        <v>266</v>
      </c>
      <c r="I41" s="14">
        <v>69</v>
      </c>
      <c r="J41" s="222">
        <v>0</v>
      </c>
      <c r="K41" s="222">
        <v>0</v>
      </c>
      <c r="L41" s="83">
        <v>0.21534722222222222</v>
      </c>
      <c r="M41" s="14" t="s">
        <v>223</v>
      </c>
      <c r="N41" s="14" t="s">
        <v>2047</v>
      </c>
      <c r="O41" s="83">
        <v>8.5879629629629625E-2</v>
      </c>
      <c r="P41" s="14" t="s">
        <v>31</v>
      </c>
      <c r="Q41" s="14">
        <v>1</v>
      </c>
      <c r="R41" s="14">
        <v>8</v>
      </c>
      <c r="S41" s="14">
        <v>1</v>
      </c>
      <c r="T41" s="242"/>
      <c r="U41" s="79" t="s">
        <v>2050</v>
      </c>
      <c r="V41" s="79" t="s">
        <v>287</v>
      </c>
      <c r="Z41" s="242">
        <v>2</v>
      </c>
      <c r="AA41" s="242">
        <v>3</v>
      </c>
      <c r="AB41" s="242">
        <v>40</v>
      </c>
    </row>
    <row r="42" spans="2:28">
      <c r="B42" s="336">
        <v>32</v>
      </c>
      <c r="C42" s="237">
        <v>8</v>
      </c>
      <c r="D42" s="82" t="s">
        <v>468</v>
      </c>
      <c r="E42" s="79" t="s">
        <v>658</v>
      </c>
      <c r="F42" s="14" t="s">
        <v>182</v>
      </c>
      <c r="G42" s="79" t="s">
        <v>657</v>
      </c>
      <c r="H42" s="82" t="s">
        <v>262</v>
      </c>
      <c r="I42" s="14">
        <v>27</v>
      </c>
      <c r="J42" s="222">
        <v>0</v>
      </c>
      <c r="K42" s="222">
        <v>0</v>
      </c>
      <c r="L42" s="83">
        <v>0.30207175925925928</v>
      </c>
      <c r="M42" s="14" t="s">
        <v>223</v>
      </c>
      <c r="N42" s="14" t="s">
        <v>2047</v>
      </c>
      <c r="O42" s="83">
        <v>3.3993055555555561E-2</v>
      </c>
      <c r="P42" s="14" t="s">
        <v>1999</v>
      </c>
      <c r="T42" s="242"/>
      <c r="U42" s="79" t="s">
        <v>2051</v>
      </c>
      <c r="V42" s="79" t="s">
        <v>1086</v>
      </c>
      <c r="Z42" s="242">
        <v>0</v>
      </c>
      <c r="AA42" s="242">
        <v>48</v>
      </c>
      <c r="AB42" s="242">
        <v>57</v>
      </c>
    </row>
    <row r="43" spans="2:28">
      <c r="B43" s="336">
        <v>33</v>
      </c>
      <c r="C43" s="237">
        <v>9</v>
      </c>
      <c r="D43" s="82" t="s">
        <v>469</v>
      </c>
      <c r="E43" s="79" t="s">
        <v>658</v>
      </c>
      <c r="F43" s="14" t="s">
        <v>182</v>
      </c>
      <c r="G43" s="79" t="s">
        <v>302</v>
      </c>
      <c r="H43" s="82" t="s">
        <v>266</v>
      </c>
      <c r="I43" s="14">
        <v>39</v>
      </c>
      <c r="J43" s="222">
        <v>0</v>
      </c>
      <c r="K43" s="222">
        <v>0</v>
      </c>
      <c r="L43" s="83">
        <v>0.33679398148148149</v>
      </c>
      <c r="M43" s="14" t="s">
        <v>223</v>
      </c>
      <c r="N43" s="14" t="s">
        <v>2047</v>
      </c>
      <c r="O43" s="83">
        <v>6.3217592592592589E-2</v>
      </c>
      <c r="P43" s="14" t="s">
        <v>448</v>
      </c>
      <c r="Q43" s="14">
        <v>1</v>
      </c>
      <c r="R43" s="14">
        <v>8</v>
      </c>
      <c r="S43" s="14">
        <v>1</v>
      </c>
      <c r="T43" s="242"/>
      <c r="U43" s="79" t="s">
        <v>2052</v>
      </c>
      <c r="V43" s="79" t="s">
        <v>2002</v>
      </c>
      <c r="Z43" s="242">
        <v>1</v>
      </c>
      <c r="AA43" s="242">
        <v>31</v>
      </c>
      <c r="AB43" s="242">
        <v>2</v>
      </c>
    </row>
    <row r="44" spans="2:28">
      <c r="B44" s="336">
        <v>34</v>
      </c>
      <c r="C44" s="237">
        <v>9</v>
      </c>
      <c r="D44" s="82" t="s">
        <v>472</v>
      </c>
      <c r="E44" s="79" t="s">
        <v>657</v>
      </c>
      <c r="F44" s="14" t="s">
        <v>7</v>
      </c>
      <c r="G44" s="79" t="s">
        <v>303</v>
      </c>
      <c r="H44" s="82" t="s">
        <v>264</v>
      </c>
      <c r="I44" s="14">
        <v>47</v>
      </c>
      <c r="J44" s="222">
        <v>25.84</v>
      </c>
      <c r="K44" s="222">
        <v>10.14</v>
      </c>
      <c r="L44" s="83">
        <v>0.40075231481481483</v>
      </c>
      <c r="M44" s="14" t="s">
        <v>223</v>
      </c>
      <c r="N44" s="14" t="s">
        <v>2047</v>
      </c>
      <c r="O44" s="83">
        <v>8.6643518518518522E-2</v>
      </c>
      <c r="P44" s="14" t="s">
        <v>2004</v>
      </c>
      <c r="T44" s="260"/>
      <c r="U44" s="79" t="s">
        <v>2053</v>
      </c>
      <c r="V44" s="79" t="s">
        <v>271</v>
      </c>
      <c r="W44" s="14">
        <v>1</v>
      </c>
      <c r="X44" s="229" t="s">
        <v>2247</v>
      </c>
      <c r="Z44" s="242">
        <v>2</v>
      </c>
      <c r="AA44" s="242">
        <v>4</v>
      </c>
      <c r="AB44" s="242">
        <v>46</v>
      </c>
    </row>
    <row r="45" spans="2:28">
      <c r="B45" s="336">
        <v>35</v>
      </c>
      <c r="C45" s="237">
        <v>9</v>
      </c>
      <c r="D45" s="82" t="s">
        <v>471</v>
      </c>
      <c r="E45" s="79" t="s">
        <v>656</v>
      </c>
      <c r="F45" s="14" t="s">
        <v>7</v>
      </c>
      <c r="G45" s="79" t="s">
        <v>304</v>
      </c>
      <c r="H45" s="82" t="s">
        <v>264</v>
      </c>
      <c r="I45" s="14">
        <v>85</v>
      </c>
      <c r="J45" s="222">
        <v>21.11</v>
      </c>
      <c r="K45" s="222">
        <v>13.65</v>
      </c>
      <c r="L45" s="83">
        <v>0.48822916666666666</v>
      </c>
      <c r="M45" s="14" t="s">
        <v>223</v>
      </c>
      <c r="N45" s="14" t="s">
        <v>2047</v>
      </c>
      <c r="O45" s="83">
        <v>9.4803240740740743E-2</v>
      </c>
      <c r="P45" s="14" t="s">
        <v>404</v>
      </c>
      <c r="U45" s="79" t="s">
        <v>2054</v>
      </c>
      <c r="V45" s="79" t="s">
        <v>405</v>
      </c>
      <c r="W45" s="14">
        <v>1</v>
      </c>
      <c r="X45" s="229" t="s">
        <v>2248</v>
      </c>
      <c r="Z45" s="242">
        <v>2</v>
      </c>
      <c r="AA45" s="242">
        <v>16</v>
      </c>
      <c r="AB45" s="242">
        <v>31</v>
      </c>
    </row>
    <row r="46" spans="2:28">
      <c r="B46" s="336">
        <v>36</v>
      </c>
      <c r="C46" s="237">
        <v>9</v>
      </c>
      <c r="D46" s="82" t="s">
        <v>468</v>
      </c>
      <c r="E46" s="79" t="s">
        <v>654</v>
      </c>
      <c r="F46" s="14" t="s">
        <v>182</v>
      </c>
      <c r="G46" s="79" t="s">
        <v>655</v>
      </c>
      <c r="H46" s="82" t="s">
        <v>262</v>
      </c>
      <c r="I46" s="14">
        <v>119</v>
      </c>
      <c r="J46" s="222">
        <v>0</v>
      </c>
      <c r="K46" s="222">
        <v>1.91</v>
      </c>
      <c r="L46" s="83">
        <v>0.58384259259259264</v>
      </c>
      <c r="M46" s="14" t="s">
        <v>223</v>
      </c>
      <c r="N46" s="14" t="s">
        <v>2047</v>
      </c>
      <c r="O46" s="83">
        <v>0.1076388888888889</v>
      </c>
      <c r="P46" s="14" t="s">
        <v>963</v>
      </c>
      <c r="U46" s="79" t="s">
        <v>2055</v>
      </c>
      <c r="V46" s="79" t="s">
        <v>2008</v>
      </c>
      <c r="Z46" s="242">
        <v>2</v>
      </c>
      <c r="AA46" s="242">
        <v>35</v>
      </c>
      <c r="AB46" s="242">
        <v>0</v>
      </c>
    </row>
    <row r="47" spans="2:28">
      <c r="B47" s="336">
        <v>37</v>
      </c>
      <c r="C47" s="237">
        <v>10</v>
      </c>
      <c r="D47" s="82" t="s">
        <v>469</v>
      </c>
      <c r="E47" s="79" t="s">
        <v>302</v>
      </c>
      <c r="F47" s="14" t="s">
        <v>182</v>
      </c>
      <c r="G47" s="79" t="s">
        <v>654</v>
      </c>
      <c r="H47" s="82" t="s">
        <v>262</v>
      </c>
      <c r="I47" s="14">
        <v>64</v>
      </c>
      <c r="J47" s="222">
        <v>0.01</v>
      </c>
      <c r="K47" s="222">
        <v>0</v>
      </c>
      <c r="L47" s="83">
        <v>0.69236111111111109</v>
      </c>
      <c r="M47" s="14" t="s">
        <v>223</v>
      </c>
      <c r="N47" s="14" t="s">
        <v>2047</v>
      </c>
      <c r="O47" s="83">
        <v>8.8020833333333326E-2</v>
      </c>
      <c r="P47" s="14" t="s">
        <v>2009</v>
      </c>
      <c r="U47" s="79" t="s">
        <v>2056</v>
      </c>
      <c r="V47" s="79" t="s">
        <v>2011</v>
      </c>
      <c r="Z47" s="242">
        <v>2</v>
      </c>
      <c r="AA47" s="242">
        <v>6</v>
      </c>
      <c r="AB47" s="242">
        <v>45</v>
      </c>
    </row>
    <row r="48" spans="2:28">
      <c r="B48" s="336">
        <v>38</v>
      </c>
      <c r="C48" s="237">
        <v>10</v>
      </c>
      <c r="D48" s="82" t="s">
        <v>472</v>
      </c>
      <c r="E48" s="79" t="s">
        <v>655</v>
      </c>
      <c r="F48" s="14" t="s">
        <v>7</v>
      </c>
      <c r="G48" s="79" t="s">
        <v>656</v>
      </c>
      <c r="H48" s="82" t="s">
        <v>264</v>
      </c>
      <c r="I48" s="14">
        <v>69</v>
      </c>
      <c r="J48" s="222">
        <v>13.03</v>
      </c>
      <c r="K48" s="222">
        <v>15.76</v>
      </c>
      <c r="L48" s="83">
        <v>0.78121527777777777</v>
      </c>
      <c r="M48" s="14" t="s">
        <v>223</v>
      </c>
      <c r="N48" s="14" t="s">
        <v>2047</v>
      </c>
      <c r="O48" s="83">
        <v>9.2314814814814808E-2</v>
      </c>
      <c r="P48" s="14" t="s">
        <v>315</v>
      </c>
      <c r="U48" s="79" t="s">
        <v>2057</v>
      </c>
      <c r="V48" s="79" t="s">
        <v>908</v>
      </c>
      <c r="W48" s="14">
        <v>1</v>
      </c>
      <c r="X48" s="229" t="s">
        <v>2249</v>
      </c>
      <c r="Z48" s="242">
        <v>2</v>
      </c>
      <c r="AA48" s="242">
        <v>12</v>
      </c>
      <c r="AB48" s="242">
        <v>56</v>
      </c>
    </row>
    <row r="49" spans="2:28">
      <c r="B49" s="336">
        <v>39</v>
      </c>
      <c r="C49" s="237">
        <v>10</v>
      </c>
      <c r="D49" s="82" t="s">
        <v>471</v>
      </c>
      <c r="E49" s="79" t="s">
        <v>304</v>
      </c>
      <c r="F49" s="14" t="s">
        <v>182</v>
      </c>
      <c r="G49" s="79" t="s">
        <v>657</v>
      </c>
      <c r="H49" s="82" t="s">
        <v>266</v>
      </c>
      <c r="I49" s="14">
        <v>50</v>
      </c>
      <c r="J49" s="222">
        <v>0</v>
      </c>
      <c r="K49" s="222">
        <v>0</v>
      </c>
      <c r="L49" s="83">
        <v>0.87427083333333344</v>
      </c>
      <c r="M49" s="14" t="s">
        <v>223</v>
      </c>
      <c r="N49" s="14" t="s">
        <v>2047</v>
      </c>
      <c r="O49" s="83">
        <v>7.586805555555555E-2</v>
      </c>
      <c r="P49" s="14" t="s">
        <v>2058</v>
      </c>
      <c r="U49" s="79" t="s">
        <v>2059</v>
      </c>
      <c r="V49" s="79" t="s">
        <v>2060</v>
      </c>
      <c r="Z49" s="242">
        <v>1</v>
      </c>
      <c r="AA49" s="242">
        <v>49</v>
      </c>
      <c r="AB49" s="242">
        <v>15</v>
      </c>
    </row>
    <row r="50" spans="2:28">
      <c r="B50" s="336">
        <v>40</v>
      </c>
      <c r="C50" s="237">
        <v>10</v>
      </c>
      <c r="D50" s="82" t="s">
        <v>468</v>
      </c>
      <c r="E50" s="79" t="s">
        <v>303</v>
      </c>
      <c r="F50" s="14" t="s">
        <v>182</v>
      </c>
      <c r="G50" s="79" t="s">
        <v>658</v>
      </c>
      <c r="H50" s="82" t="s">
        <v>268</v>
      </c>
      <c r="I50" s="14">
        <v>44</v>
      </c>
      <c r="J50" s="222">
        <v>2.11</v>
      </c>
      <c r="K50" s="222">
        <v>0</v>
      </c>
      <c r="L50" s="83">
        <v>0.95092592592592595</v>
      </c>
      <c r="M50" s="14" t="s">
        <v>223</v>
      </c>
      <c r="N50" s="14" t="s">
        <v>2047</v>
      </c>
      <c r="O50" s="83">
        <v>6.9375000000000006E-2</v>
      </c>
      <c r="P50" s="14" t="s">
        <v>399</v>
      </c>
      <c r="Q50" s="14">
        <v>1</v>
      </c>
      <c r="R50" s="14">
        <v>6</v>
      </c>
      <c r="U50" s="79" t="s">
        <v>2061</v>
      </c>
      <c r="V50" s="79" t="s">
        <v>1962</v>
      </c>
      <c r="Z50" s="242">
        <v>1</v>
      </c>
      <c r="AA50" s="242">
        <v>39</v>
      </c>
      <c r="AB50" s="242">
        <v>54</v>
      </c>
    </row>
    <row r="51" spans="2:28">
      <c r="B51" s="336">
        <v>41</v>
      </c>
      <c r="C51" s="237">
        <v>11</v>
      </c>
      <c r="D51" s="82" t="s">
        <v>469</v>
      </c>
      <c r="E51" s="79" t="s">
        <v>303</v>
      </c>
      <c r="F51" s="14" t="s">
        <v>182</v>
      </c>
      <c r="G51" s="79" t="s">
        <v>302</v>
      </c>
      <c r="H51" s="82" t="s">
        <v>262</v>
      </c>
      <c r="I51" s="14">
        <v>52</v>
      </c>
      <c r="J51" s="222">
        <v>0</v>
      </c>
      <c r="K51" s="222">
        <v>-0.01</v>
      </c>
      <c r="L51" s="83">
        <v>2.1145833333333332E-2</v>
      </c>
      <c r="M51" s="14" t="s">
        <v>223</v>
      </c>
      <c r="N51" s="14" t="s">
        <v>2062</v>
      </c>
      <c r="O51" s="83">
        <v>7.8414351851851846E-2</v>
      </c>
      <c r="P51" s="14" t="s">
        <v>2016</v>
      </c>
      <c r="Q51" s="14">
        <v>1</v>
      </c>
      <c r="R51" s="14">
        <v>10</v>
      </c>
      <c r="S51" s="14">
        <v>1</v>
      </c>
      <c r="U51" s="79" t="s">
        <v>2063</v>
      </c>
      <c r="V51" s="79" t="s">
        <v>2018</v>
      </c>
      <c r="Z51" s="242">
        <v>1</v>
      </c>
      <c r="AA51" s="242">
        <v>52</v>
      </c>
      <c r="AB51" s="242">
        <v>55</v>
      </c>
    </row>
    <row r="52" spans="2:28">
      <c r="B52" s="336">
        <v>42</v>
      </c>
      <c r="C52" s="237">
        <v>11</v>
      </c>
      <c r="D52" s="82" t="s">
        <v>472</v>
      </c>
      <c r="E52" s="79" t="s">
        <v>658</v>
      </c>
      <c r="F52" s="14" t="s">
        <v>7</v>
      </c>
      <c r="G52" s="79" t="s">
        <v>304</v>
      </c>
      <c r="H52" s="82" t="s">
        <v>264</v>
      </c>
      <c r="I52" s="14">
        <v>60</v>
      </c>
      <c r="J52" s="222">
        <v>125.85</v>
      </c>
      <c r="K52" s="222" t="s">
        <v>265</v>
      </c>
      <c r="L52" s="83">
        <v>0.1004050925925926</v>
      </c>
      <c r="M52" s="14" t="s">
        <v>223</v>
      </c>
      <c r="N52" s="14" t="s">
        <v>2062</v>
      </c>
      <c r="O52" s="83">
        <v>7.795138888888889E-2</v>
      </c>
      <c r="P52" s="14" t="s">
        <v>331</v>
      </c>
      <c r="Q52" s="14">
        <v>1</v>
      </c>
      <c r="R52" s="14">
        <v>9</v>
      </c>
      <c r="S52" s="14">
        <v>1</v>
      </c>
      <c r="T52" s="14" t="s">
        <v>7</v>
      </c>
      <c r="U52" s="79" t="s">
        <v>2064</v>
      </c>
      <c r="V52" s="79" t="s">
        <v>332</v>
      </c>
      <c r="W52" s="14">
        <v>1</v>
      </c>
      <c r="X52" s="229" t="s">
        <v>2250</v>
      </c>
      <c r="Z52" s="242">
        <v>1</v>
      </c>
      <c r="AA52" s="242">
        <v>52</v>
      </c>
      <c r="AB52" s="242">
        <v>15</v>
      </c>
    </row>
    <row r="53" spans="2:28">
      <c r="B53" s="336">
        <v>43</v>
      </c>
      <c r="C53" s="237">
        <v>11</v>
      </c>
      <c r="D53" s="82" t="s">
        <v>471</v>
      </c>
      <c r="E53" s="79" t="s">
        <v>657</v>
      </c>
      <c r="F53" s="14" t="s">
        <v>182</v>
      </c>
      <c r="G53" s="79" t="s">
        <v>655</v>
      </c>
      <c r="H53" s="82" t="s">
        <v>266</v>
      </c>
      <c r="I53" s="14">
        <v>163</v>
      </c>
      <c r="J53" s="222">
        <v>0</v>
      </c>
      <c r="K53" s="222">
        <v>0</v>
      </c>
      <c r="L53" s="83">
        <v>0.1792013888888889</v>
      </c>
      <c r="M53" s="14" t="s">
        <v>223</v>
      </c>
      <c r="N53" s="14" t="s">
        <v>2062</v>
      </c>
      <c r="O53" s="83">
        <v>0.11674768518518519</v>
      </c>
      <c r="P53" s="14" t="s">
        <v>2065</v>
      </c>
      <c r="Q53" s="14">
        <v>1</v>
      </c>
      <c r="R53" s="14">
        <v>8</v>
      </c>
      <c r="S53" s="14">
        <v>1</v>
      </c>
      <c r="U53" s="79" t="s">
        <v>2066</v>
      </c>
      <c r="V53" s="79" t="s">
        <v>2067</v>
      </c>
      <c r="Z53" s="242">
        <v>2</v>
      </c>
      <c r="AA53" s="242">
        <v>48</v>
      </c>
      <c r="AB53" s="242">
        <v>7</v>
      </c>
    </row>
    <row r="54" spans="2:28">
      <c r="B54" s="336">
        <v>44</v>
      </c>
      <c r="C54" s="237">
        <v>11</v>
      </c>
      <c r="D54" s="82" t="s">
        <v>468</v>
      </c>
      <c r="E54" s="79" t="s">
        <v>656</v>
      </c>
      <c r="F54" s="14" t="s">
        <v>8</v>
      </c>
      <c r="G54" s="79" t="s">
        <v>654</v>
      </c>
      <c r="H54" s="82" t="s">
        <v>264</v>
      </c>
      <c r="I54" s="14">
        <v>66</v>
      </c>
      <c r="J54" s="222">
        <v>-250</v>
      </c>
      <c r="K54" s="222">
        <v>-18.600000000000001</v>
      </c>
      <c r="L54" s="83">
        <v>0.29667824074074073</v>
      </c>
      <c r="M54" s="14" t="s">
        <v>223</v>
      </c>
      <c r="N54" s="14" t="s">
        <v>2062</v>
      </c>
      <c r="O54" s="83">
        <v>9.0231481481481482E-2</v>
      </c>
      <c r="P54" s="14" t="s">
        <v>2023</v>
      </c>
      <c r="Q54" s="14">
        <v>1</v>
      </c>
      <c r="R54" s="14">
        <v>13</v>
      </c>
      <c r="S54" s="14">
        <v>1</v>
      </c>
      <c r="U54" s="79" t="s">
        <v>2068</v>
      </c>
      <c r="V54" s="79" t="s">
        <v>2025</v>
      </c>
      <c r="W54" s="14">
        <v>1</v>
      </c>
      <c r="X54" s="229" t="s">
        <v>2251</v>
      </c>
      <c r="Z54" s="242">
        <v>2</v>
      </c>
      <c r="AA54" s="242">
        <v>9</v>
      </c>
      <c r="AB54" s="242">
        <v>56</v>
      </c>
    </row>
    <row r="55" spans="2:28">
      <c r="B55" s="336">
        <v>45</v>
      </c>
      <c r="C55" s="237">
        <v>12</v>
      </c>
      <c r="D55" s="82" t="s">
        <v>469</v>
      </c>
      <c r="E55" s="79" t="s">
        <v>302</v>
      </c>
      <c r="F55" s="14" t="s">
        <v>182</v>
      </c>
      <c r="G55" s="79" t="s">
        <v>656</v>
      </c>
      <c r="H55" s="82" t="s">
        <v>266</v>
      </c>
      <c r="I55" s="14">
        <v>69</v>
      </c>
      <c r="J55" s="222">
        <v>0</v>
      </c>
      <c r="K55" s="222">
        <v>0</v>
      </c>
      <c r="L55" s="83">
        <v>0.38778935185185182</v>
      </c>
      <c r="M55" s="14" t="s">
        <v>223</v>
      </c>
      <c r="N55" s="14" t="s">
        <v>2062</v>
      </c>
      <c r="O55" s="83">
        <v>9.1018518518518512E-2</v>
      </c>
      <c r="P55" s="14" t="s">
        <v>1329</v>
      </c>
      <c r="Q55" s="14">
        <v>1</v>
      </c>
      <c r="R55" s="14">
        <v>7</v>
      </c>
      <c r="S55" s="14">
        <v>0</v>
      </c>
      <c r="T55" s="109" t="s">
        <v>392</v>
      </c>
      <c r="U55" s="79" t="s">
        <v>2069</v>
      </c>
      <c r="V55" s="79" t="s">
        <v>1331</v>
      </c>
      <c r="Z55" s="242">
        <v>2</v>
      </c>
      <c r="AA55" s="242">
        <v>11</v>
      </c>
      <c r="AB55" s="242">
        <v>4</v>
      </c>
    </row>
    <row r="56" spans="2:28">
      <c r="B56" s="336">
        <v>46</v>
      </c>
      <c r="C56" s="237">
        <v>12</v>
      </c>
      <c r="D56" s="82" t="s">
        <v>472</v>
      </c>
      <c r="E56" s="79" t="s">
        <v>654</v>
      </c>
      <c r="F56" s="14" t="s">
        <v>182</v>
      </c>
      <c r="G56" s="79" t="s">
        <v>657</v>
      </c>
      <c r="H56" s="82" t="s">
        <v>266</v>
      </c>
      <c r="I56" s="14">
        <v>157</v>
      </c>
      <c r="J56" s="222">
        <v>0.03</v>
      </c>
      <c r="K56" s="222">
        <v>0</v>
      </c>
      <c r="L56" s="83">
        <v>0.47954861111111113</v>
      </c>
      <c r="M56" s="14" t="s">
        <v>223</v>
      </c>
      <c r="N56" s="14" t="s">
        <v>2062</v>
      </c>
      <c r="O56" s="83">
        <v>0.11394675925925928</v>
      </c>
      <c r="P56" s="14" t="s">
        <v>429</v>
      </c>
      <c r="Q56" s="14">
        <v>1</v>
      </c>
      <c r="R56" s="14">
        <v>7</v>
      </c>
      <c r="S56" s="14">
        <v>1</v>
      </c>
      <c r="T56" s="109" t="s">
        <v>392</v>
      </c>
      <c r="U56" s="79" t="s">
        <v>2070</v>
      </c>
      <c r="V56" s="79" t="s">
        <v>430</v>
      </c>
      <c r="Z56" s="242">
        <v>2</v>
      </c>
      <c r="AA56" s="242">
        <v>44</v>
      </c>
      <c r="AB56" s="242">
        <v>5</v>
      </c>
    </row>
    <row r="57" spans="2:28">
      <c r="B57" s="336">
        <v>47</v>
      </c>
      <c r="C57" s="237">
        <v>12</v>
      </c>
      <c r="D57" s="82" t="s">
        <v>471</v>
      </c>
      <c r="E57" s="79" t="s">
        <v>655</v>
      </c>
      <c r="F57" s="14" t="s">
        <v>182</v>
      </c>
      <c r="G57" s="79" t="s">
        <v>658</v>
      </c>
      <c r="H57" s="82" t="s">
        <v>262</v>
      </c>
      <c r="I57" s="14">
        <v>110</v>
      </c>
      <c r="J57" s="222">
        <v>-0.45</v>
      </c>
      <c r="K57" s="222">
        <v>0</v>
      </c>
      <c r="L57" s="83">
        <v>0.59437499999999999</v>
      </c>
      <c r="M57" s="14" t="s">
        <v>223</v>
      </c>
      <c r="N57" s="14" t="s">
        <v>2062</v>
      </c>
      <c r="O57" s="83">
        <v>0.10255787037037038</v>
      </c>
      <c r="P57" s="14" t="s">
        <v>331</v>
      </c>
      <c r="Q57" s="14">
        <v>1</v>
      </c>
      <c r="R57" s="14">
        <v>7</v>
      </c>
      <c r="S57" s="14">
        <v>1</v>
      </c>
      <c r="T57" s="109" t="s">
        <v>392</v>
      </c>
      <c r="U57" s="79" t="s">
        <v>2071</v>
      </c>
      <c r="V57" s="79" t="s">
        <v>332</v>
      </c>
      <c r="Z57" s="242">
        <v>2</v>
      </c>
      <c r="AA57" s="242">
        <v>27</v>
      </c>
      <c r="AB57" s="242">
        <v>41</v>
      </c>
    </row>
    <row r="58" spans="2:28">
      <c r="B58" s="336">
        <v>48</v>
      </c>
      <c r="C58" s="237">
        <v>12</v>
      </c>
      <c r="D58" s="82" t="s">
        <v>468</v>
      </c>
      <c r="E58" s="79" t="s">
        <v>304</v>
      </c>
      <c r="F58" s="14" t="s">
        <v>7</v>
      </c>
      <c r="G58" s="79" t="s">
        <v>303</v>
      </c>
      <c r="H58" s="82" t="s">
        <v>264</v>
      </c>
      <c r="I58" s="14">
        <v>57</v>
      </c>
      <c r="J58" s="222" t="s">
        <v>1013</v>
      </c>
      <c r="K58" s="222">
        <v>22.86</v>
      </c>
      <c r="L58" s="83">
        <v>0.69767361111111104</v>
      </c>
      <c r="M58" s="14" t="s">
        <v>223</v>
      </c>
      <c r="N58" s="14" t="s">
        <v>2062</v>
      </c>
      <c r="O58" s="83">
        <v>7.4004629629629629E-2</v>
      </c>
      <c r="P58" s="14" t="s">
        <v>2030</v>
      </c>
      <c r="U58" s="79" t="s">
        <v>2072</v>
      </c>
      <c r="V58" s="79" t="s">
        <v>2032</v>
      </c>
      <c r="W58" s="14">
        <v>1</v>
      </c>
      <c r="X58" s="229" t="s">
        <v>2252</v>
      </c>
      <c r="Z58" s="242">
        <v>1</v>
      </c>
      <c r="AA58" s="242">
        <v>46</v>
      </c>
      <c r="AB58" s="242">
        <v>34</v>
      </c>
    </row>
    <row r="59" spans="2:28">
      <c r="B59" s="336">
        <v>49</v>
      </c>
      <c r="C59" s="237">
        <v>13</v>
      </c>
      <c r="D59" s="82" t="s">
        <v>469</v>
      </c>
      <c r="E59" s="79" t="s">
        <v>304</v>
      </c>
      <c r="F59" s="14" t="s">
        <v>182</v>
      </c>
      <c r="G59" s="79" t="s">
        <v>302</v>
      </c>
      <c r="H59" s="82" t="s">
        <v>266</v>
      </c>
      <c r="I59" s="14">
        <v>59</v>
      </c>
      <c r="J59" s="222">
        <v>0</v>
      </c>
      <c r="K59" s="222">
        <v>-0.01</v>
      </c>
      <c r="L59" s="83">
        <v>0.77256944444444453</v>
      </c>
      <c r="M59" s="14" t="s">
        <v>223</v>
      </c>
      <c r="N59" s="14" t="s">
        <v>2062</v>
      </c>
      <c r="O59" s="83">
        <v>8.475694444444444E-2</v>
      </c>
      <c r="P59" s="14" t="s">
        <v>460</v>
      </c>
      <c r="Q59" s="14">
        <v>1</v>
      </c>
      <c r="R59" s="14">
        <v>7</v>
      </c>
      <c r="S59" s="14">
        <v>1</v>
      </c>
      <c r="T59" s="109" t="s">
        <v>392</v>
      </c>
      <c r="U59" s="79" t="s">
        <v>2073</v>
      </c>
      <c r="V59" s="79" t="s">
        <v>1242</v>
      </c>
      <c r="Z59" s="242">
        <v>2</v>
      </c>
      <c r="AA59" s="242">
        <v>2</v>
      </c>
      <c r="AB59" s="242">
        <v>3</v>
      </c>
    </row>
    <row r="60" spans="2:28">
      <c r="B60" s="336">
        <v>50</v>
      </c>
      <c r="C60" s="237">
        <v>13</v>
      </c>
      <c r="D60" s="82" t="s">
        <v>472</v>
      </c>
      <c r="E60" s="79" t="s">
        <v>303</v>
      </c>
      <c r="F60" s="14" t="s">
        <v>8</v>
      </c>
      <c r="G60" s="79" t="s">
        <v>655</v>
      </c>
      <c r="H60" s="82" t="s">
        <v>264</v>
      </c>
      <c r="I60" s="14">
        <v>57</v>
      </c>
      <c r="J60" s="222">
        <v>-27.8</v>
      </c>
      <c r="K60" s="222">
        <v>-250</v>
      </c>
      <c r="L60" s="260" t="s">
        <v>2074</v>
      </c>
      <c r="M60" s="14" t="s">
        <v>223</v>
      </c>
      <c r="N60" s="14" t="s">
        <v>2062</v>
      </c>
      <c r="O60" s="83">
        <v>8.3368055555555556E-2</v>
      </c>
      <c r="P60" s="14" t="s">
        <v>448</v>
      </c>
      <c r="Q60" s="14">
        <v>1</v>
      </c>
      <c r="R60" s="14">
        <v>8</v>
      </c>
      <c r="S60" s="14">
        <v>1</v>
      </c>
      <c r="T60" s="242" t="s">
        <v>8</v>
      </c>
      <c r="U60" s="79" t="s">
        <v>2075</v>
      </c>
      <c r="V60" s="79" t="s">
        <v>449</v>
      </c>
      <c r="W60" s="14">
        <v>1</v>
      </c>
      <c r="X60" s="229" t="s">
        <v>2253</v>
      </c>
      <c r="Z60" s="242">
        <v>2</v>
      </c>
      <c r="AA60" s="242">
        <v>0</v>
      </c>
      <c r="AB60" s="242">
        <v>3</v>
      </c>
    </row>
    <row r="61" spans="2:28">
      <c r="B61" s="336">
        <v>51</v>
      </c>
      <c r="C61" s="237">
        <v>13</v>
      </c>
      <c r="D61" s="82" t="s">
        <v>471</v>
      </c>
      <c r="E61" s="79" t="s">
        <v>658</v>
      </c>
      <c r="F61" s="14" t="s">
        <v>182</v>
      </c>
      <c r="G61" s="79" t="s">
        <v>654</v>
      </c>
      <c r="H61" s="82" t="s">
        <v>266</v>
      </c>
      <c r="I61" s="14">
        <v>162</v>
      </c>
      <c r="J61" s="222">
        <v>0</v>
      </c>
      <c r="K61" s="222">
        <v>-0.01</v>
      </c>
      <c r="L61" s="83">
        <v>0.94236111111111109</v>
      </c>
      <c r="M61" s="14" t="s">
        <v>223</v>
      </c>
      <c r="N61" s="14" t="s">
        <v>2062</v>
      </c>
      <c r="O61" s="83">
        <v>0.11942129629629629</v>
      </c>
      <c r="P61" s="14" t="s">
        <v>1927</v>
      </c>
      <c r="U61" s="79" t="s">
        <v>2076</v>
      </c>
      <c r="V61" s="79" t="s">
        <v>1929</v>
      </c>
      <c r="Z61" s="242">
        <v>2</v>
      </c>
      <c r="AA61" s="242">
        <v>51</v>
      </c>
      <c r="AB61" s="242">
        <v>58</v>
      </c>
    </row>
    <row r="62" spans="2:28">
      <c r="B62" s="336">
        <v>52</v>
      </c>
      <c r="C62" s="237">
        <v>13</v>
      </c>
      <c r="D62" s="82" t="s">
        <v>468</v>
      </c>
      <c r="E62" s="79" t="s">
        <v>657</v>
      </c>
      <c r="F62" s="14" t="s">
        <v>7</v>
      </c>
      <c r="G62" s="79" t="s">
        <v>656</v>
      </c>
      <c r="H62" s="82" t="s">
        <v>264</v>
      </c>
      <c r="I62" s="14">
        <v>76</v>
      </c>
      <c r="J62" s="222">
        <v>30.97</v>
      </c>
      <c r="K62" s="222">
        <v>250</v>
      </c>
      <c r="L62" s="83">
        <v>6.2662037037037044E-2</v>
      </c>
      <c r="M62" s="14" t="s">
        <v>223</v>
      </c>
      <c r="N62" s="14" t="s">
        <v>2077</v>
      </c>
      <c r="O62" s="83">
        <v>9.8935185185185182E-2</v>
      </c>
      <c r="P62" s="14" t="s">
        <v>460</v>
      </c>
      <c r="U62" s="79" t="s">
        <v>2078</v>
      </c>
      <c r="V62" s="79" t="s">
        <v>1242</v>
      </c>
      <c r="W62" s="14">
        <v>1</v>
      </c>
      <c r="X62" s="229" t="s">
        <v>2254</v>
      </c>
      <c r="Z62" s="242">
        <v>2</v>
      </c>
      <c r="AA62" s="242">
        <v>22</v>
      </c>
      <c r="AB62" s="242">
        <v>28</v>
      </c>
    </row>
    <row r="63" spans="2:28">
      <c r="B63" s="336">
        <v>53</v>
      </c>
      <c r="C63" s="237">
        <v>14</v>
      </c>
      <c r="D63" s="82" t="s">
        <v>469</v>
      </c>
      <c r="E63" s="79" t="s">
        <v>302</v>
      </c>
      <c r="F63" s="14" t="s">
        <v>7</v>
      </c>
      <c r="G63" s="79" t="s">
        <v>657</v>
      </c>
      <c r="H63" s="82" t="s">
        <v>274</v>
      </c>
      <c r="I63" s="14">
        <v>17</v>
      </c>
      <c r="J63" s="222">
        <v>-0.75</v>
      </c>
      <c r="K63" s="222">
        <v>-0.73</v>
      </c>
      <c r="L63" s="83">
        <v>0.1623263888888889</v>
      </c>
      <c r="M63" s="14" t="s">
        <v>223</v>
      </c>
      <c r="N63" s="14" t="s">
        <v>2077</v>
      </c>
      <c r="O63" s="83">
        <v>3.2581018518518516E-2</v>
      </c>
      <c r="P63" s="14" t="s">
        <v>448</v>
      </c>
      <c r="U63" s="79" t="s">
        <v>2079</v>
      </c>
      <c r="V63" s="79" t="s">
        <v>449</v>
      </c>
      <c r="Z63" s="242">
        <v>0</v>
      </c>
      <c r="AA63" s="242">
        <v>46</v>
      </c>
      <c r="AB63" s="242">
        <v>55</v>
      </c>
    </row>
    <row r="64" spans="2:28">
      <c r="B64" s="336">
        <v>54</v>
      </c>
      <c r="C64" s="237">
        <v>14</v>
      </c>
      <c r="D64" s="82" t="s">
        <v>472</v>
      </c>
      <c r="E64" s="79" t="s">
        <v>656</v>
      </c>
      <c r="F64" s="14" t="s">
        <v>182</v>
      </c>
      <c r="G64" s="79" t="s">
        <v>658</v>
      </c>
      <c r="H64" s="82" t="s">
        <v>268</v>
      </c>
      <c r="I64" s="14">
        <v>59</v>
      </c>
      <c r="J64" s="222">
        <v>0</v>
      </c>
      <c r="K64" s="222">
        <v>0</v>
      </c>
      <c r="L64" s="83">
        <v>0.53706018518518517</v>
      </c>
      <c r="M64" s="14" t="s">
        <v>223</v>
      </c>
      <c r="N64" s="14" t="s">
        <v>2077</v>
      </c>
      <c r="O64" s="83">
        <v>8.6296296296296301E-2</v>
      </c>
      <c r="P64" s="14" t="s">
        <v>2041</v>
      </c>
      <c r="Q64" s="14">
        <v>1</v>
      </c>
      <c r="R64" s="14">
        <v>6</v>
      </c>
      <c r="U64" s="79" t="s">
        <v>2080</v>
      </c>
      <c r="V64" s="79" t="s">
        <v>2043</v>
      </c>
      <c r="Z64" s="242">
        <v>2</v>
      </c>
      <c r="AA64" s="242">
        <v>4</v>
      </c>
      <c r="AB64" s="242">
        <v>16</v>
      </c>
    </row>
    <row r="65" spans="2:28">
      <c r="B65" s="336">
        <v>55</v>
      </c>
      <c r="C65" s="237">
        <v>14</v>
      </c>
      <c r="D65" s="82" t="s">
        <v>471</v>
      </c>
      <c r="E65" s="79" t="s">
        <v>654</v>
      </c>
      <c r="F65" s="14" t="s">
        <v>7</v>
      </c>
      <c r="G65" s="79" t="s">
        <v>303</v>
      </c>
      <c r="H65" s="82" t="s">
        <v>264</v>
      </c>
      <c r="I65" s="14">
        <v>65</v>
      </c>
      <c r="J65" s="222">
        <v>21.28</v>
      </c>
      <c r="K65" s="222">
        <v>11.37</v>
      </c>
      <c r="L65" s="83">
        <v>0.62409722222222219</v>
      </c>
      <c r="M65" s="14" t="s">
        <v>223</v>
      </c>
      <c r="N65" s="14" t="s">
        <v>2077</v>
      </c>
      <c r="O65" s="83">
        <v>9.3194444444444455E-2</v>
      </c>
      <c r="P65" s="14" t="s">
        <v>461</v>
      </c>
      <c r="U65" s="79" t="s">
        <v>2081</v>
      </c>
      <c r="V65" s="79" t="s">
        <v>2082</v>
      </c>
      <c r="W65" s="14">
        <v>1</v>
      </c>
      <c r="X65" s="229" t="s">
        <v>2255</v>
      </c>
      <c r="Z65" s="242">
        <v>2</v>
      </c>
      <c r="AA65" s="242">
        <v>14</v>
      </c>
      <c r="AB65" s="242">
        <v>12</v>
      </c>
    </row>
    <row r="66" spans="2:28">
      <c r="B66" s="336">
        <v>56</v>
      </c>
      <c r="C66" s="237">
        <v>14</v>
      </c>
      <c r="D66" s="82" t="s">
        <v>468</v>
      </c>
      <c r="E66" s="79" t="s">
        <v>655</v>
      </c>
      <c r="F66" s="14" t="s">
        <v>182</v>
      </c>
      <c r="G66" s="79" t="s">
        <v>304</v>
      </c>
      <c r="H66" s="82" t="s">
        <v>262</v>
      </c>
      <c r="I66" s="14">
        <v>94</v>
      </c>
      <c r="J66" s="222">
        <v>-2.4300000000000002</v>
      </c>
      <c r="K66" s="222">
        <v>0</v>
      </c>
      <c r="L66" s="83">
        <v>0.7181481481481482</v>
      </c>
      <c r="M66" s="14" t="s">
        <v>223</v>
      </c>
      <c r="N66" s="14" t="s">
        <v>2077</v>
      </c>
      <c r="O66" s="83">
        <v>9.6145833333333333E-2</v>
      </c>
      <c r="P66" s="14" t="s">
        <v>429</v>
      </c>
      <c r="U66" s="79" t="s">
        <v>2083</v>
      </c>
      <c r="V66" s="79" t="s">
        <v>430</v>
      </c>
      <c r="Z66" s="242">
        <v>2</v>
      </c>
      <c r="AA66" s="242">
        <v>18</v>
      </c>
      <c r="AB66" s="242">
        <v>27</v>
      </c>
    </row>
    <row r="67" spans="2:28">
      <c r="B67" s="336">
        <v>57</v>
      </c>
      <c r="C67" s="237">
        <v>15</v>
      </c>
      <c r="D67" s="82" t="s">
        <v>469</v>
      </c>
      <c r="E67" s="79" t="s">
        <v>655</v>
      </c>
      <c r="F67" s="14" t="s">
        <v>7</v>
      </c>
      <c r="G67" s="79" t="s">
        <v>302</v>
      </c>
      <c r="H67" s="82" t="s">
        <v>264</v>
      </c>
      <c r="I67" s="14">
        <v>58</v>
      </c>
      <c r="J67" s="222">
        <v>250</v>
      </c>
      <c r="K67" s="222">
        <v>20.8</v>
      </c>
      <c r="L67" s="83">
        <v>0.81512731481481471</v>
      </c>
      <c r="M67" s="14" t="s">
        <v>223</v>
      </c>
      <c r="N67" s="14" t="s">
        <v>2077</v>
      </c>
      <c r="O67" s="83">
        <v>8.4340277777777764E-2</v>
      </c>
      <c r="P67" s="14" t="s">
        <v>423</v>
      </c>
      <c r="Q67" s="14">
        <v>1</v>
      </c>
      <c r="R67" s="14">
        <v>10</v>
      </c>
      <c r="S67" s="14">
        <v>1</v>
      </c>
      <c r="T67" s="14" t="s">
        <v>7</v>
      </c>
      <c r="U67" s="79" t="s">
        <v>2084</v>
      </c>
      <c r="V67" s="79" t="s">
        <v>2085</v>
      </c>
      <c r="W67" s="14">
        <v>1</v>
      </c>
      <c r="X67" s="229" t="s">
        <v>2227</v>
      </c>
      <c r="Z67" s="242">
        <v>2</v>
      </c>
      <c r="AA67" s="242">
        <v>1</v>
      </c>
      <c r="AB67" s="242">
        <v>27</v>
      </c>
    </row>
    <row r="68" spans="2:28">
      <c r="B68" s="336">
        <v>58</v>
      </c>
      <c r="C68" s="237">
        <v>15</v>
      </c>
      <c r="D68" s="82" t="s">
        <v>472</v>
      </c>
      <c r="E68" s="79" t="s">
        <v>654</v>
      </c>
      <c r="F68" s="14" t="s">
        <v>7</v>
      </c>
      <c r="G68" s="79" t="s">
        <v>304</v>
      </c>
      <c r="H68" s="82" t="s">
        <v>264</v>
      </c>
      <c r="I68" s="14">
        <v>56</v>
      </c>
      <c r="J68" s="222">
        <v>15.02</v>
      </c>
      <c r="K68" s="222">
        <v>11.24</v>
      </c>
      <c r="L68" s="83">
        <v>0.90019675925925924</v>
      </c>
      <c r="M68" s="14" t="s">
        <v>223</v>
      </c>
      <c r="N68" s="14" t="s">
        <v>2077</v>
      </c>
      <c r="O68" s="83">
        <v>8.3171296296296285E-2</v>
      </c>
      <c r="P68" s="14" t="s">
        <v>461</v>
      </c>
      <c r="Q68" s="14">
        <v>1</v>
      </c>
      <c r="R68" s="14">
        <v>14</v>
      </c>
      <c r="S68" s="14">
        <v>1</v>
      </c>
      <c r="T68" s="14" t="s">
        <v>2267</v>
      </c>
      <c r="U68" s="79" t="s">
        <v>2086</v>
      </c>
      <c r="V68" s="79" t="s">
        <v>462</v>
      </c>
      <c r="W68" s="14">
        <v>1</v>
      </c>
      <c r="X68" s="229" t="s">
        <v>2228</v>
      </c>
      <c r="Y68" s="229" t="s">
        <v>2268</v>
      </c>
      <c r="Z68" s="242">
        <v>1</v>
      </c>
      <c r="AA68" s="242">
        <v>59</v>
      </c>
      <c r="AB68" s="242">
        <v>46</v>
      </c>
    </row>
    <row r="69" spans="2:28">
      <c r="B69" s="336">
        <v>59</v>
      </c>
      <c r="C69" s="237">
        <v>15</v>
      </c>
      <c r="D69" s="82" t="s">
        <v>471</v>
      </c>
      <c r="E69" s="79" t="s">
        <v>656</v>
      </c>
      <c r="F69" s="14" t="s">
        <v>7</v>
      </c>
      <c r="G69" s="79" t="s">
        <v>303</v>
      </c>
      <c r="H69" s="82" t="s">
        <v>2176</v>
      </c>
      <c r="I69" s="14">
        <v>34</v>
      </c>
      <c r="J69" s="222">
        <v>1.59</v>
      </c>
      <c r="K69" s="222">
        <v>0.92</v>
      </c>
      <c r="L69" s="83">
        <v>0.98428240740740736</v>
      </c>
      <c r="M69" s="14" t="s">
        <v>223</v>
      </c>
      <c r="N69" s="14" t="s">
        <v>2077</v>
      </c>
      <c r="O69" s="83">
        <v>6.3761574074074068E-2</v>
      </c>
      <c r="P69" s="14" t="s">
        <v>359</v>
      </c>
      <c r="U69" s="79" t="s">
        <v>2087</v>
      </c>
      <c r="V69" s="79" t="s">
        <v>459</v>
      </c>
      <c r="Z69" s="242">
        <v>1</v>
      </c>
      <c r="AA69" s="242">
        <v>31</v>
      </c>
      <c r="AB69" s="242">
        <v>49</v>
      </c>
    </row>
    <row r="70" spans="2:28">
      <c r="B70" s="336">
        <v>60</v>
      </c>
      <c r="C70" s="237">
        <v>15</v>
      </c>
      <c r="D70" s="82" t="s">
        <v>468</v>
      </c>
      <c r="E70" s="79" t="s">
        <v>657</v>
      </c>
      <c r="F70" s="14" t="s">
        <v>182</v>
      </c>
      <c r="G70" s="79" t="s">
        <v>658</v>
      </c>
      <c r="H70" s="82" t="s">
        <v>268</v>
      </c>
      <c r="I70" s="14">
        <v>51</v>
      </c>
      <c r="J70" s="222">
        <v>0</v>
      </c>
      <c r="K70" s="222">
        <v>0</v>
      </c>
      <c r="L70" s="83">
        <v>4.8773148148148149E-2</v>
      </c>
      <c r="M70" s="14" t="s">
        <v>223</v>
      </c>
      <c r="N70" s="14" t="s">
        <v>2088</v>
      </c>
      <c r="O70" s="83">
        <v>6.9108796296296293E-2</v>
      </c>
      <c r="P70" s="14" t="s">
        <v>359</v>
      </c>
      <c r="Q70" s="14">
        <v>1</v>
      </c>
      <c r="R70" s="14">
        <v>6</v>
      </c>
      <c r="U70" s="79" t="s">
        <v>2089</v>
      </c>
      <c r="V70" s="79" t="s">
        <v>459</v>
      </c>
      <c r="Z70" s="242">
        <v>1</v>
      </c>
      <c r="AA70" s="242">
        <v>39</v>
      </c>
      <c r="AB70" s="242">
        <v>31</v>
      </c>
    </row>
    <row r="71" spans="2:28">
      <c r="B71" s="336">
        <v>61</v>
      </c>
      <c r="C71" s="237">
        <v>16</v>
      </c>
      <c r="D71" s="82" t="s">
        <v>469</v>
      </c>
      <c r="E71" s="79" t="s">
        <v>302</v>
      </c>
      <c r="F71" s="14" t="s">
        <v>7</v>
      </c>
      <c r="G71" s="79" t="s">
        <v>658</v>
      </c>
      <c r="H71" s="82" t="s">
        <v>264</v>
      </c>
      <c r="I71" s="14">
        <v>65</v>
      </c>
      <c r="J71" s="222">
        <v>68.73</v>
      </c>
      <c r="K71" s="222">
        <v>125.76</v>
      </c>
      <c r="L71" s="83">
        <v>0.11861111111111111</v>
      </c>
      <c r="M71" s="14" t="s">
        <v>223</v>
      </c>
      <c r="N71" s="14" t="s">
        <v>2088</v>
      </c>
      <c r="O71" s="83">
        <v>9.3854166666666669E-2</v>
      </c>
      <c r="P71" s="14" t="s">
        <v>2090</v>
      </c>
      <c r="U71" s="79" t="s">
        <v>2091</v>
      </c>
      <c r="V71" s="79" t="s">
        <v>2092</v>
      </c>
      <c r="W71" s="14">
        <v>1</v>
      </c>
      <c r="X71" s="229" t="s">
        <v>2232</v>
      </c>
      <c r="Z71" s="242">
        <v>2</v>
      </c>
      <c r="AA71" s="242">
        <v>15</v>
      </c>
      <c r="AB71" s="242">
        <v>9</v>
      </c>
    </row>
    <row r="72" spans="2:28">
      <c r="B72" s="336">
        <v>62</v>
      </c>
      <c r="C72" s="237">
        <v>16</v>
      </c>
      <c r="D72" s="82" t="s">
        <v>472</v>
      </c>
      <c r="E72" s="79" t="s">
        <v>303</v>
      </c>
      <c r="F72" s="14" t="s">
        <v>182</v>
      </c>
      <c r="G72" s="79" t="s">
        <v>657</v>
      </c>
      <c r="H72" s="82" t="s">
        <v>268</v>
      </c>
      <c r="I72" s="14">
        <v>68</v>
      </c>
      <c r="J72" s="222">
        <v>0</v>
      </c>
      <c r="K72" s="222">
        <v>0</v>
      </c>
      <c r="L72" s="83">
        <v>0.2131828703703704</v>
      </c>
      <c r="M72" s="14" t="s">
        <v>223</v>
      </c>
      <c r="N72" s="14" t="s">
        <v>2088</v>
      </c>
      <c r="O72" s="83">
        <v>8.0613425925925922E-2</v>
      </c>
      <c r="P72" s="14" t="s">
        <v>313</v>
      </c>
      <c r="Q72" s="14">
        <v>1</v>
      </c>
      <c r="R72" s="14">
        <v>6</v>
      </c>
      <c r="U72" s="79" t="s">
        <v>2093</v>
      </c>
      <c r="V72" s="79" t="s">
        <v>314</v>
      </c>
      <c r="Z72" s="242">
        <v>1</v>
      </c>
      <c r="AA72" s="242">
        <v>56</v>
      </c>
      <c r="AB72" s="242">
        <v>5</v>
      </c>
    </row>
    <row r="73" spans="2:28">
      <c r="B73" s="336">
        <v>63</v>
      </c>
      <c r="C73" s="237">
        <v>16</v>
      </c>
      <c r="D73" s="82" t="s">
        <v>471</v>
      </c>
      <c r="E73" s="79" t="s">
        <v>304</v>
      </c>
      <c r="F73" s="14" t="s">
        <v>7</v>
      </c>
      <c r="G73" s="79" t="s">
        <v>656</v>
      </c>
      <c r="H73" s="82" t="s">
        <v>264</v>
      </c>
      <c r="I73" s="14">
        <v>89</v>
      </c>
      <c r="J73" s="222">
        <v>33.89</v>
      </c>
      <c r="K73" s="222">
        <v>250</v>
      </c>
      <c r="L73" s="83">
        <v>0.29462962962962963</v>
      </c>
      <c r="M73" s="14" t="s">
        <v>223</v>
      </c>
      <c r="N73" s="14" t="s">
        <v>2088</v>
      </c>
      <c r="O73" s="83">
        <v>9.3344907407407404E-2</v>
      </c>
      <c r="P73" s="14" t="s">
        <v>1084</v>
      </c>
      <c r="Q73" s="14">
        <v>1</v>
      </c>
      <c r="R73" s="14">
        <v>13</v>
      </c>
      <c r="S73" s="14">
        <v>1</v>
      </c>
      <c r="U73" s="79" t="s">
        <v>2094</v>
      </c>
      <c r="V73" s="79" t="s">
        <v>1086</v>
      </c>
      <c r="W73" s="14">
        <v>1</v>
      </c>
      <c r="X73" s="229" t="s">
        <v>2233</v>
      </c>
      <c r="Z73" s="242">
        <v>2</v>
      </c>
      <c r="AA73" s="242">
        <v>14</v>
      </c>
      <c r="AB73" s="242">
        <v>25</v>
      </c>
    </row>
    <row r="74" spans="2:28">
      <c r="B74" s="336">
        <v>64</v>
      </c>
      <c r="C74" s="237">
        <v>16</v>
      </c>
      <c r="D74" s="82" t="s">
        <v>468</v>
      </c>
      <c r="E74" s="79" t="s">
        <v>655</v>
      </c>
      <c r="F74" s="14" t="s">
        <v>182</v>
      </c>
      <c r="G74" s="79" t="s">
        <v>654</v>
      </c>
      <c r="H74" s="82" t="s">
        <v>262</v>
      </c>
      <c r="I74" s="14">
        <v>96</v>
      </c>
      <c r="J74" s="222">
        <v>-0.3</v>
      </c>
      <c r="K74" s="222">
        <v>0.2</v>
      </c>
      <c r="L74" s="83">
        <v>0.38878472222222221</v>
      </c>
      <c r="M74" s="14" t="s">
        <v>223</v>
      </c>
      <c r="N74" s="14" t="s">
        <v>2088</v>
      </c>
      <c r="O74" s="83">
        <v>0.10375000000000001</v>
      </c>
      <c r="P74" s="14" t="s">
        <v>2095</v>
      </c>
      <c r="Q74" s="14">
        <v>1</v>
      </c>
      <c r="R74" s="14">
        <v>8</v>
      </c>
      <c r="S74" s="14">
        <v>1</v>
      </c>
      <c r="U74" s="79" t="s">
        <v>2096</v>
      </c>
      <c r="V74" s="79" t="s">
        <v>2097</v>
      </c>
      <c r="Z74" s="242">
        <v>2</v>
      </c>
      <c r="AA74" s="242">
        <v>29</v>
      </c>
      <c r="AB74" s="242">
        <v>24</v>
      </c>
    </row>
    <row r="75" spans="2:28">
      <c r="B75" s="336">
        <v>65</v>
      </c>
      <c r="C75" s="237">
        <v>17</v>
      </c>
      <c r="D75" s="82" t="s">
        <v>469</v>
      </c>
      <c r="E75" s="79" t="s">
        <v>654</v>
      </c>
      <c r="F75" s="14" t="s">
        <v>7</v>
      </c>
      <c r="G75" s="79" t="s">
        <v>302</v>
      </c>
      <c r="H75" s="82" t="s">
        <v>264</v>
      </c>
      <c r="I75" s="14">
        <v>62</v>
      </c>
      <c r="J75" s="222">
        <v>14.46</v>
      </c>
      <c r="K75" s="222">
        <v>64.8</v>
      </c>
      <c r="L75" s="83">
        <v>0.49341435185185184</v>
      </c>
      <c r="M75" s="14" t="s">
        <v>223</v>
      </c>
      <c r="N75" s="14" t="s">
        <v>2088</v>
      </c>
      <c r="O75" s="83">
        <v>8.8425925925925922E-2</v>
      </c>
      <c r="P75" s="14" t="s">
        <v>2098</v>
      </c>
      <c r="Q75" s="14">
        <v>1</v>
      </c>
      <c r="R75" s="14">
        <v>9</v>
      </c>
      <c r="S75" s="14">
        <v>1</v>
      </c>
      <c r="T75" s="14" t="s">
        <v>7</v>
      </c>
      <c r="U75" s="79" t="s">
        <v>2099</v>
      </c>
      <c r="V75" s="79" t="s">
        <v>2100</v>
      </c>
      <c r="W75" s="14">
        <v>1</v>
      </c>
      <c r="X75" s="229" t="s">
        <v>2235</v>
      </c>
      <c r="Z75" s="242">
        <v>2</v>
      </c>
      <c r="AA75" s="242">
        <v>7</v>
      </c>
      <c r="AB75" s="242">
        <v>20</v>
      </c>
    </row>
    <row r="76" spans="2:28">
      <c r="B76" s="336">
        <v>66</v>
      </c>
      <c r="C76" s="237">
        <v>17</v>
      </c>
      <c r="D76" s="82" t="s">
        <v>472</v>
      </c>
      <c r="E76" s="79" t="s">
        <v>656</v>
      </c>
      <c r="F76" s="14" t="s">
        <v>182</v>
      </c>
      <c r="G76" s="79" t="s">
        <v>655</v>
      </c>
      <c r="H76" s="82" t="s">
        <v>266</v>
      </c>
      <c r="I76" s="14">
        <v>86</v>
      </c>
      <c r="J76" s="222">
        <v>0</v>
      </c>
      <c r="K76" s="222">
        <v>0</v>
      </c>
      <c r="L76" s="83">
        <v>0.58270833333333327</v>
      </c>
      <c r="M76" s="14" t="s">
        <v>223</v>
      </c>
      <c r="N76" s="14" t="s">
        <v>2088</v>
      </c>
      <c r="O76" s="83">
        <v>9.7858796296296291E-2</v>
      </c>
      <c r="P76" s="14" t="s">
        <v>342</v>
      </c>
      <c r="U76" s="79" t="s">
        <v>2101</v>
      </c>
      <c r="V76" s="79" t="s">
        <v>343</v>
      </c>
      <c r="Z76" s="242">
        <v>2</v>
      </c>
      <c r="AA76" s="242">
        <v>20</v>
      </c>
      <c r="AB76" s="242">
        <v>55</v>
      </c>
    </row>
    <row r="77" spans="2:28">
      <c r="B77" s="336">
        <v>67</v>
      </c>
      <c r="C77" s="237">
        <v>17</v>
      </c>
      <c r="D77" s="82" t="s">
        <v>471</v>
      </c>
      <c r="E77" s="79" t="s">
        <v>657</v>
      </c>
      <c r="F77" s="14" t="s">
        <v>182</v>
      </c>
      <c r="G77" s="79" t="s">
        <v>304</v>
      </c>
      <c r="H77" s="82" t="s">
        <v>262</v>
      </c>
      <c r="I77" s="14">
        <v>41</v>
      </c>
      <c r="J77" s="222">
        <v>0</v>
      </c>
      <c r="K77" s="222">
        <v>0</v>
      </c>
      <c r="L77" s="83">
        <v>0.68128472222222225</v>
      </c>
      <c r="M77" s="14" t="s">
        <v>223</v>
      </c>
      <c r="N77" s="14" t="s">
        <v>2088</v>
      </c>
      <c r="O77" s="83">
        <v>4.7175925925925927E-2</v>
      </c>
      <c r="P77" s="14" t="s">
        <v>1250</v>
      </c>
      <c r="U77" s="79" t="s">
        <v>2102</v>
      </c>
      <c r="V77" s="79" t="s">
        <v>1252</v>
      </c>
      <c r="Z77" s="242">
        <v>1</v>
      </c>
      <c r="AA77" s="242">
        <v>7</v>
      </c>
      <c r="AB77" s="242">
        <v>56</v>
      </c>
    </row>
    <row r="78" spans="2:28">
      <c r="B78" s="336">
        <v>68</v>
      </c>
      <c r="C78" s="237">
        <v>17</v>
      </c>
      <c r="D78" s="82" t="s">
        <v>468</v>
      </c>
      <c r="E78" s="79" t="s">
        <v>658</v>
      </c>
      <c r="F78" s="14" t="s">
        <v>182</v>
      </c>
      <c r="G78" s="79" t="s">
        <v>303</v>
      </c>
      <c r="H78" s="82" t="s">
        <v>268</v>
      </c>
      <c r="I78" s="14">
        <v>61</v>
      </c>
      <c r="J78" s="222">
        <v>0</v>
      </c>
      <c r="K78" s="222">
        <v>0</v>
      </c>
      <c r="L78" s="83">
        <v>0.72930555555555554</v>
      </c>
      <c r="M78" s="14" t="s">
        <v>223</v>
      </c>
      <c r="N78" s="14" t="s">
        <v>2088</v>
      </c>
      <c r="O78" s="83">
        <v>8.5034722222222234E-2</v>
      </c>
      <c r="P78" s="14" t="s">
        <v>2103</v>
      </c>
      <c r="Q78" s="14">
        <v>1</v>
      </c>
      <c r="R78" s="14">
        <v>6</v>
      </c>
      <c r="U78" s="79" t="s">
        <v>2104</v>
      </c>
      <c r="V78" s="79" t="s">
        <v>2105</v>
      </c>
      <c r="Z78" s="242">
        <v>2</v>
      </c>
      <c r="AA78" s="242">
        <v>2</v>
      </c>
      <c r="AB78" s="242">
        <v>27</v>
      </c>
    </row>
    <row r="79" spans="2:28">
      <c r="B79" s="336">
        <v>69</v>
      </c>
      <c r="C79" s="237">
        <v>18</v>
      </c>
      <c r="D79" s="82" t="s">
        <v>469</v>
      </c>
      <c r="E79" s="79" t="s">
        <v>302</v>
      </c>
      <c r="F79" s="14" t="s">
        <v>182</v>
      </c>
      <c r="G79" s="79" t="s">
        <v>303</v>
      </c>
      <c r="H79" s="82" t="s">
        <v>262</v>
      </c>
      <c r="I79" s="14">
        <v>143</v>
      </c>
      <c r="J79" s="222">
        <v>0.01</v>
      </c>
      <c r="K79" s="222">
        <v>0</v>
      </c>
      <c r="L79" s="83">
        <v>0.81517361111111108</v>
      </c>
      <c r="M79" s="14" t="s">
        <v>223</v>
      </c>
      <c r="N79" s="14" t="s">
        <v>2088</v>
      </c>
      <c r="O79" s="83">
        <v>9.1388888888888895E-2</v>
      </c>
      <c r="P79" s="14" t="s">
        <v>1045</v>
      </c>
      <c r="U79" s="79" t="s">
        <v>2106</v>
      </c>
      <c r="V79" s="79" t="s">
        <v>2107</v>
      </c>
      <c r="Z79" s="242">
        <v>2</v>
      </c>
      <c r="AA79" s="242">
        <v>11</v>
      </c>
      <c r="AB79" s="242">
        <v>36</v>
      </c>
    </row>
    <row r="80" spans="2:28">
      <c r="B80" s="336">
        <v>70</v>
      </c>
      <c r="C80" s="237">
        <v>18</v>
      </c>
      <c r="D80" s="82" t="s">
        <v>472</v>
      </c>
      <c r="E80" s="79" t="s">
        <v>304</v>
      </c>
      <c r="F80" s="14" t="s">
        <v>182</v>
      </c>
      <c r="G80" s="79" t="s">
        <v>658</v>
      </c>
      <c r="H80" s="82" t="s">
        <v>262</v>
      </c>
      <c r="I80" s="14">
        <v>26</v>
      </c>
      <c r="J80" s="222">
        <v>0</v>
      </c>
      <c r="K80" s="222">
        <v>0</v>
      </c>
      <c r="L80" s="83">
        <v>0.90739583333333329</v>
      </c>
      <c r="M80" s="14" t="s">
        <v>223</v>
      </c>
      <c r="N80" s="14" t="s">
        <v>2088</v>
      </c>
      <c r="O80" s="83">
        <v>3.875E-2</v>
      </c>
      <c r="P80" s="14" t="s">
        <v>35</v>
      </c>
      <c r="U80" s="79" t="s">
        <v>2108</v>
      </c>
      <c r="V80" s="79" t="s">
        <v>286</v>
      </c>
      <c r="Z80" s="242">
        <v>0</v>
      </c>
      <c r="AA80" s="242">
        <v>55</v>
      </c>
      <c r="AB80" s="242">
        <v>48</v>
      </c>
    </row>
    <row r="81" spans="2:28">
      <c r="B81" s="336">
        <v>71</v>
      </c>
      <c r="C81" s="237">
        <v>18</v>
      </c>
      <c r="D81" s="82" t="s">
        <v>471</v>
      </c>
      <c r="E81" s="79" t="s">
        <v>655</v>
      </c>
      <c r="F81" s="14" t="s">
        <v>7</v>
      </c>
      <c r="G81" s="79" t="s">
        <v>657</v>
      </c>
      <c r="H81" s="82" t="s">
        <v>274</v>
      </c>
      <c r="I81" s="14">
        <v>31</v>
      </c>
      <c r="J81" s="222">
        <v>0</v>
      </c>
      <c r="K81" s="222">
        <v>0</v>
      </c>
      <c r="L81" s="83">
        <v>0.94696759259259267</v>
      </c>
      <c r="M81" s="14" t="s">
        <v>223</v>
      </c>
      <c r="N81" s="14" t="s">
        <v>2088</v>
      </c>
      <c r="O81" s="83">
        <v>4.445601851851852E-2</v>
      </c>
      <c r="P81" s="14" t="s">
        <v>455</v>
      </c>
      <c r="U81" s="79" t="s">
        <v>2109</v>
      </c>
      <c r="V81" s="79" t="s">
        <v>456</v>
      </c>
      <c r="Z81" s="242">
        <v>1</v>
      </c>
      <c r="AA81" s="242">
        <v>4</v>
      </c>
      <c r="AB81" s="242">
        <v>1</v>
      </c>
    </row>
    <row r="82" spans="2:28">
      <c r="B82" s="336">
        <v>72</v>
      </c>
      <c r="C82" s="237">
        <v>18</v>
      </c>
      <c r="D82" s="82" t="s">
        <v>468</v>
      </c>
      <c r="E82" s="79" t="s">
        <v>654</v>
      </c>
      <c r="F82" s="14" t="s">
        <v>182</v>
      </c>
      <c r="G82" s="79" t="s">
        <v>656</v>
      </c>
      <c r="H82" s="82" t="s">
        <v>268</v>
      </c>
      <c r="I82" s="14">
        <v>119</v>
      </c>
      <c r="J82" s="222">
        <v>0.01</v>
      </c>
      <c r="K82" s="222">
        <v>0</v>
      </c>
      <c r="L82" s="83">
        <v>0.99214120370370373</v>
      </c>
      <c r="M82" s="14" t="s">
        <v>223</v>
      </c>
      <c r="N82" s="14" t="s">
        <v>2088</v>
      </c>
      <c r="O82" s="83">
        <v>0.1072337962962963</v>
      </c>
      <c r="P82" s="14" t="s">
        <v>2110</v>
      </c>
      <c r="Q82" s="14">
        <v>1</v>
      </c>
      <c r="R82" s="14">
        <v>6</v>
      </c>
      <c r="U82" s="79" t="s">
        <v>2111</v>
      </c>
      <c r="V82" s="79" t="s">
        <v>2112</v>
      </c>
      <c r="Z82" s="242">
        <v>2</v>
      </c>
      <c r="AA82" s="242">
        <v>34</v>
      </c>
      <c r="AB82" s="242">
        <v>25</v>
      </c>
    </row>
    <row r="83" spans="2:28">
      <c r="B83" s="336">
        <v>73</v>
      </c>
      <c r="C83" s="237">
        <v>19</v>
      </c>
      <c r="D83" s="82" t="s">
        <v>469</v>
      </c>
      <c r="E83" s="79" t="s">
        <v>656</v>
      </c>
      <c r="F83" s="14" t="s">
        <v>182</v>
      </c>
      <c r="G83" s="79" t="s">
        <v>302</v>
      </c>
      <c r="H83" s="82" t="s">
        <v>266</v>
      </c>
      <c r="I83" s="14">
        <v>54</v>
      </c>
      <c r="J83" s="222">
        <v>0</v>
      </c>
      <c r="K83" s="222">
        <v>-0.01</v>
      </c>
      <c r="L83" s="83">
        <v>0.10024305555555556</v>
      </c>
      <c r="M83" s="14" t="s">
        <v>223</v>
      </c>
      <c r="N83" s="14" t="s">
        <v>2113</v>
      </c>
      <c r="O83" s="83">
        <v>8.111111111111112E-2</v>
      </c>
      <c r="P83" s="14" t="s">
        <v>2098</v>
      </c>
      <c r="Q83" s="14">
        <v>1</v>
      </c>
      <c r="R83" s="14">
        <v>10</v>
      </c>
      <c r="S83" s="14">
        <v>1</v>
      </c>
      <c r="U83" s="79" t="s">
        <v>2114</v>
      </c>
      <c r="V83" s="79" t="s">
        <v>418</v>
      </c>
      <c r="Z83" s="242">
        <v>1</v>
      </c>
      <c r="AA83" s="242">
        <v>56</v>
      </c>
      <c r="AB83" s="242">
        <v>48</v>
      </c>
    </row>
    <row r="84" spans="2:28">
      <c r="B84" s="336">
        <v>74</v>
      </c>
      <c r="C84" s="237">
        <v>19</v>
      </c>
      <c r="D84" s="82" t="s">
        <v>472</v>
      </c>
      <c r="E84" s="79" t="s">
        <v>657</v>
      </c>
      <c r="F84" s="14" t="s">
        <v>8</v>
      </c>
      <c r="G84" s="79" t="s">
        <v>654</v>
      </c>
      <c r="H84" s="82" t="s">
        <v>267</v>
      </c>
      <c r="I84" s="14">
        <v>36</v>
      </c>
      <c r="J84" s="222">
        <v>0</v>
      </c>
      <c r="K84" s="222">
        <v>-1.22</v>
      </c>
      <c r="L84" s="83">
        <v>0.18209490740740741</v>
      </c>
      <c r="M84" s="14" t="s">
        <v>223</v>
      </c>
      <c r="N84" s="14" t="s">
        <v>2113</v>
      </c>
      <c r="O84" s="83">
        <v>5.1793981481481483E-2</v>
      </c>
      <c r="P84" s="14" t="s">
        <v>325</v>
      </c>
      <c r="U84" s="79" t="s">
        <v>2115</v>
      </c>
      <c r="V84" s="79" t="s">
        <v>2116</v>
      </c>
      <c r="Z84" s="242">
        <v>1</v>
      </c>
      <c r="AA84" s="242">
        <v>14</v>
      </c>
      <c r="AB84" s="242">
        <v>35</v>
      </c>
    </row>
    <row r="85" spans="2:28">
      <c r="B85" s="336">
        <v>75</v>
      </c>
      <c r="C85" s="237">
        <v>19</v>
      </c>
      <c r="D85" s="82" t="s">
        <v>471</v>
      </c>
      <c r="E85" s="79" t="s">
        <v>658</v>
      </c>
      <c r="F85" s="14" t="s">
        <v>182</v>
      </c>
      <c r="G85" s="79" t="s">
        <v>655</v>
      </c>
      <c r="H85" s="82" t="s">
        <v>266</v>
      </c>
      <c r="I85" s="14">
        <v>39</v>
      </c>
      <c r="J85" s="222">
        <v>0</v>
      </c>
      <c r="K85" s="222">
        <v>0</v>
      </c>
      <c r="L85" s="83">
        <v>0.23473379629629632</v>
      </c>
      <c r="M85" s="14" t="s">
        <v>223</v>
      </c>
      <c r="N85" s="14" t="s">
        <v>2113</v>
      </c>
      <c r="O85" s="83">
        <v>6.0821759259259256E-2</v>
      </c>
      <c r="P85" s="14" t="s">
        <v>2117</v>
      </c>
      <c r="Q85" s="14">
        <v>1</v>
      </c>
      <c r="R85" s="14">
        <v>9</v>
      </c>
      <c r="S85" s="14">
        <v>1</v>
      </c>
      <c r="U85" s="79" t="s">
        <v>2118</v>
      </c>
      <c r="V85" s="79" t="s">
        <v>2119</v>
      </c>
      <c r="Z85" s="242">
        <v>1</v>
      </c>
      <c r="AA85" s="242">
        <v>27</v>
      </c>
      <c r="AB85" s="242">
        <v>35</v>
      </c>
    </row>
    <row r="86" spans="2:28">
      <c r="B86" s="336">
        <v>76</v>
      </c>
      <c r="C86" s="237">
        <v>19</v>
      </c>
      <c r="D86" s="82" t="s">
        <v>468</v>
      </c>
      <c r="E86" s="79" t="s">
        <v>303</v>
      </c>
      <c r="F86" s="14" t="s">
        <v>182</v>
      </c>
      <c r="G86" s="79" t="s">
        <v>304</v>
      </c>
      <c r="H86" s="82" t="s">
        <v>268</v>
      </c>
      <c r="I86" s="14">
        <v>57</v>
      </c>
      <c r="J86" s="222">
        <v>3</v>
      </c>
      <c r="K86" s="222">
        <v>0</v>
      </c>
      <c r="L86" s="83">
        <v>0.29627314814814815</v>
      </c>
      <c r="M86" s="14" t="s">
        <v>223</v>
      </c>
      <c r="N86" s="14" t="s">
        <v>2113</v>
      </c>
      <c r="O86" s="83">
        <v>7.7488425925925933E-2</v>
      </c>
      <c r="P86" s="14" t="s">
        <v>731</v>
      </c>
      <c r="Q86" s="14">
        <v>1</v>
      </c>
      <c r="R86" s="14">
        <v>6</v>
      </c>
      <c r="U86" s="79" t="s">
        <v>2120</v>
      </c>
      <c r="V86" s="79" t="s">
        <v>2121</v>
      </c>
      <c r="Z86" s="242">
        <v>1</v>
      </c>
      <c r="AA86" s="242">
        <v>51</v>
      </c>
      <c r="AB86" s="242">
        <v>35</v>
      </c>
    </row>
    <row r="87" spans="2:28">
      <c r="B87" s="336">
        <v>77</v>
      </c>
      <c r="C87" s="237">
        <v>20</v>
      </c>
      <c r="D87" s="82" t="s">
        <v>469</v>
      </c>
      <c r="E87" s="79" t="s">
        <v>302</v>
      </c>
      <c r="F87" s="14" t="s">
        <v>7</v>
      </c>
      <c r="G87" s="79" t="s">
        <v>304</v>
      </c>
      <c r="H87" s="82" t="s">
        <v>264</v>
      </c>
      <c r="I87" s="14">
        <v>71</v>
      </c>
      <c r="J87" s="222">
        <v>25.4</v>
      </c>
      <c r="K87" s="222">
        <v>26.98</v>
      </c>
      <c r="L87" s="83">
        <v>0.37467592592592597</v>
      </c>
      <c r="M87" s="14" t="s">
        <v>223</v>
      </c>
      <c r="N87" s="14" t="s">
        <v>2113</v>
      </c>
      <c r="O87" s="83">
        <v>9.734953703703704E-2</v>
      </c>
      <c r="P87" s="14" t="s">
        <v>2004</v>
      </c>
      <c r="Q87" s="14">
        <v>1</v>
      </c>
      <c r="R87" s="14">
        <v>10</v>
      </c>
      <c r="S87" s="14">
        <v>1</v>
      </c>
      <c r="T87" s="14" t="s">
        <v>7</v>
      </c>
      <c r="U87" s="79" t="s">
        <v>2122</v>
      </c>
      <c r="V87" s="79" t="s">
        <v>271</v>
      </c>
      <c r="W87" s="14">
        <v>1</v>
      </c>
      <c r="X87" s="229" t="s">
        <v>2234</v>
      </c>
      <c r="Z87" s="242">
        <v>2</v>
      </c>
      <c r="AA87" s="242">
        <v>20</v>
      </c>
      <c r="AB87" s="242">
        <v>11</v>
      </c>
    </row>
    <row r="88" spans="2:28">
      <c r="B88" s="336">
        <v>78</v>
      </c>
      <c r="C88" s="237">
        <v>20</v>
      </c>
      <c r="D88" s="82" t="s">
        <v>472</v>
      </c>
      <c r="E88" s="79" t="s">
        <v>655</v>
      </c>
      <c r="F88" s="14" t="s">
        <v>182</v>
      </c>
      <c r="G88" s="79" t="s">
        <v>303</v>
      </c>
      <c r="H88" s="82" t="s">
        <v>266</v>
      </c>
      <c r="I88" s="14">
        <v>58</v>
      </c>
      <c r="J88" s="222">
        <v>0</v>
      </c>
      <c r="K88" s="222">
        <v>0</v>
      </c>
      <c r="L88" s="83">
        <v>0.47285879629629629</v>
      </c>
      <c r="M88" s="14" t="s">
        <v>223</v>
      </c>
      <c r="N88" s="14" t="s">
        <v>2113</v>
      </c>
      <c r="O88" s="83">
        <v>8.4097222222222226E-2</v>
      </c>
      <c r="P88" s="14" t="s">
        <v>327</v>
      </c>
      <c r="Q88" s="14">
        <v>1</v>
      </c>
      <c r="R88" s="14">
        <v>9</v>
      </c>
      <c r="S88" s="14">
        <v>1</v>
      </c>
      <c r="U88" s="79" t="s">
        <v>2123</v>
      </c>
      <c r="V88" s="79" t="s">
        <v>417</v>
      </c>
      <c r="Z88" s="242">
        <v>2</v>
      </c>
      <c r="AA88" s="242">
        <v>1</v>
      </c>
      <c r="AB88" s="242">
        <v>6</v>
      </c>
    </row>
    <row r="89" spans="2:28">
      <c r="B89" s="336">
        <v>79</v>
      </c>
      <c r="C89" s="237">
        <v>20</v>
      </c>
      <c r="D89" s="82" t="s">
        <v>471</v>
      </c>
      <c r="E89" s="79" t="s">
        <v>654</v>
      </c>
      <c r="F89" s="14" t="s">
        <v>7</v>
      </c>
      <c r="G89" s="79" t="s">
        <v>658</v>
      </c>
      <c r="H89" s="82" t="s">
        <v>264</v>
      </c>
      <c r="I89" s="14">
        <v>59</v>
      </c>
      <c r="J89" s="222">
        <v>24.46</v>
      </c>
      <c r="K89" s="222">
        <v>125.8</v>
      </c>
      <c r="L89" s="83">
        <v>0.55783564814814812</v>
      </c>
      <c r="M89" s="14" t="s">
        <v>223</v>
      </c>
      <c r="N89" s="14" t="s">
        <v>2113</v>
      </c>
      <c r="O89" s="83">
        <v>8.3171296296296285E-2</v>
      </c>
      <c r="P89" s="14" t="s">
        <v>491</v>
      </c>
      <c r="U89" s="79" t="s">
        <v>2124</v>
      </c>
      <c r="V89" s="79" t="s">
        <v>2125</v>
      </c>
      <c r="W89" s="14">
        <v>1</v>
      </c>
      <c r="X89" s="229" t="s">
        <v>2230</v>
      </c>
      <c r="Z89" s="242">
        <v>1</v>
      </c>
      <c r="AA89" s="242">
        <v>59</v>
      </c>
      <c r="AB89" s="242">
        <v>46</v>
      </c>
    </row>
    <row r="90" spans="2:28">
      <c r="B90" s="336">
        <v>80</v>
      </c>
      <c r="C90" s="237">
        <v>20</v>
      </c>
      <c r="D90" s="82" t="s">
        <v>468</v>
      </c>
      <c r="E90" s="79" t="s">
        <v>656</v>
      </c>
      <c r="F90" s="14" t="s">
        <v>182</v>
      </c>
      <c r="G90" s="79" t="s">
        <v>657</v>
      </c>
      <c r="H90" s="82" t="s">
        <v>262</v>
      </c>
      <c r="I90" s="14">
        <v>108</v>
      </c>
      <c r="J90" s="222">
        <v>0</v>
      </c>
      <c r="K90" s="222">
        <v>0</v>
      </c>
      <c r="L90" s="83">
        <v>0.64188657407407412</v>
      </c>
      <c r="M90" s="14" t="s">
        <v>223</v>
      </c>
      <c r="N90" s="14" t="s">
        <v>2113</v>
      </c>
      <c r="O90" s="83">
        <v>9.734953703703704E-2</v>
      </c>
      <c r="P90" s="14" t="s">
        <v>437</v>
      </c>
      <c r="U90" s="79" t="s">
        <v>2126</v>
      </c>
      <c r="V90" s="79" t="s">
        <v>438</v>
      </c>
      <c r="Z90" s="242">
        <v>2</v>
      </c>
      <c r="AA90" s="242">
        <v>20</v>
      </c>
      <c r="AB90" s="242">
        <v>11</v>
      </c>
    </row>
    <row r="91" spans="2:28">
      <c r="B91" s="336">
        <v>81</v>
      </c>
      <c r="C91" s="237">
        <v>21</v>
      </c>
      <c r="D91" s="82" t="s">
        <v>469</v>
      </c>
      <c r="E91" s="79" t="s">
        <v>657</v>
      </c>
      <c r="F91" s="14" t="s">
        <v>7</v>
      </c>
      <c r="G91" s="79" t="s">
        <v>302</v>
      </c>
      <c r="H91" s="82" t="s">
        <v>264</v>
      </c>
      <c r="I91" s="14">
        <v>52</v>
      </c>
      <c r="J91" s="222">
        <v>19.41</v>
      </c>
      <c r="K91" s="222">
        <v>23.12</v>
      </c>
      <c r="L91" s="83">
        <v>0.73996527777777776</v>
      </c>
      <c r="M91" s="14" t="s">
        <v>223</v>
      </c>
      <c r="N91" s="14" t="s">
        <v>2113</v>
      </c>
      <c r="O91" s="83">
        <v>9.1319444444444453E-2</v>
      </c>
      <c r="P91" s="14" t="s">
        <v>1826</v>
      </c>
      <c r="U91" s="79" t="s">
        <v>2127</v>
      </c>
      <c r="V91" s="79" t="s">
        <v>1828</v>
      </c>
      <c r="W91" s="14">
        <v>1</v>
      </c>
      <c r="X91" s="229" t="s">
        <v>2231</v>
      </c>
      <c r="Z91" s="242">
        <v>2</v>
      </c>
      <c r="AA91" s="242">
        <v>11</v>
      </c>
      <c r="AB91" s="242">
        <v>30</v>
      </c>
    </row>
    <row r="92" spans="2:28">
      <c r="B92" s="336">
        <v>82</v>
      </c>
      <c r="C92" s="237">
        <v>21</v>
      </c>
      <c r="D92" s="82" t="s">
        <v>472</v>
      </c>
      <c r="E92" s="79" t="s">
        <v>658</v>
      </c>
      <c r="F92" s="14" t="s">
        <v>182</v>
      </c>
      <c r="G92" s="79" t="s">
        <v>656</v>
      </c>
      <c r="H92" s="82" t="s">
        <v>268</v>
      </c>
      <c r="I92" s="14">
        <v>73</v>
      </c>
      <c r="J92" s="222">
        <v>0</v>
      </c>
      <c r="K92" s="222">
        <v>0</v>
      </c>
      <c r="L92" s="83">
        <v>0.83200231481481479</v>
      </c>
      <c r="M92" s="14" t="s">
        <v>223</v>
      </c>
      <c r="N92" s="14" t="s">
        <v>2113</v>
      </c>
      <c r="O92" s="83">
        <v>8.7627314814814825E-2</v>
      </c>
      <c r="P92" s="14" t="s">
        <v>335</v>
      </c>
      <c r="Q92" s="14">
        <v>1</v>
      </c>
      <c r="R92" s="14">
        <v>6</v>
      </c>
      <c r="U92" s="79" t="s">
        <v>2128</v>
      </c>
      <c r="V92" s="79" t="s">
        <v>336</v>
      </c>
      <c r="Z92" s="242">
        <v>2</v>
      </c>
      <c r="AA92" s="242">
        <v>6</v>
      </c>
      <c r="AB92" s="242">
        <v>11</v>
      </c>
    </row>
    <row r="93" spans="2:28">
      <c r="B93" s="336">
        <v>83</v>
      </c>
      <c r="C93" s="237">
        <v>21</v>
      </c>
      <c r="D93" s="82" t="s">
        <v>471</v>
      </c>
      <c r="E93" s="79" t="s">
        <v>303</v>
      </c>
      <c r="F93" s="14" t="s">
        <v>182</v>
      </c>
      <c r="G93" s="79" t="s">
        <v>654</v>
      </c>
      <c r="H93" s="82" t="s">
        <v>2129</v>
      </c>
      <c r="I93" s="14">
        <v>119</v>
      </c>
      <c r="J93" s="222" t="s">
        <v>2130</v>
      </c>
      <c r="K93" s="222">
        <v>0</v>
      </c>
      <c r="L93" s="83">
        <v>0.51812500000000006</v>
      </c>
      <c r="M93" s="14" t="s">
        <v>223</v>
      </c>
      <c r="N93" s="14" t="s">
        <v>2131</v>
      </c>
      <c r="O93" s="83">
        <v>0.10017361111111112</v>
      </c>
      <c r="P93" s="14" t="s">
        <v>2132</v>
      </c>
      <c r="Q93" s="14">
        <v>1</v>
      </c>
      <c r="R93" s="14">
        <v>10</v>
      </c>
      <c r="S93" s="14">
        <v>1</v>
      </c>
      <c r="U93" s="79" t="s">
        <v>2133</v>
      </c>
      <c r="V93" s="79" t="s">
        <v>2134</v>
      </c>
      <c r="Z93" s="242">
        <v>2</v>
      </c>
      <c r="AA93" s="242">
        <v>24</v>
      </c>
      <c r="AB93" s="242">
        <v>15</v>
      </c>
    </row>
    <row r="94" spans="2:28">
      <c r="B94" s="336">
        <v>84</v>
      </c>
      <c r="C94" s="237">
        <v>21</v>
      </c>
      <c r="D94" s="82" t="s">
        <v>468</v>
      </c>
      <c r="E94" s="79" t="s">
        <v>304</v>
      </c>
      <c r="F94" s="14" t="s">
        <v>182</v>
      </c>
      <c r="G94" s="79" t="s">
        <v>655</v>
      </c>
      <c r="H94" s="82" t="s">
        <v>266</v>
      </c>
      <c r="I94" s="14">
        <v>40</v>
      </c>
      <c r="J94" s="222">
        <v>0</v>
      </c>
      <c r="K94" s="222">
        <v>0</v>
      </c>
      <c r="L94" s="83">
        <v>0.96241898148148142</v>
      </c>
      <c r="M94" s="14" t="s">
        <v>223</v>
      </c>
      <c r="N94" s="14" t="s">
        <v>2113</v>
      </c>
      <c r="O94" s="83">
        <v>6.1423611111111109E-2</v>
      </c>
      <c r="P94" s="14" t="s">
        <v>2135</v>
      </c>
      <c r="U94" s="79" t="s">
        <v>2136</v>
      </c>
      <c r="V94" s="79" t="s">
        <v>2137</v>
      </c>
      <c r="Z94" s="242">
        <v>1</v>
      </c>
      <c r="AA94" s="242">
        <v>28</v>
      </c>
      <c r="AB94" s="242">
        <v>27</v>
      </c>
    </row>
    <row r="95" spans="2:28">
      <c r="B95" s="336">
        <v>85</v>
      </c>
      <c r="C95" s="237">
        <v>22</v>
      </c>
      <c r="D95" s="82" t="s">
        <v>469</v>
      </c>
      <c r="E95" s="79" t="s">
        <v>302</v>
      </c>
      <c r="F95" s="14" t="s">
        <v>7</v>
      </c>
      <c r="G95" s="79" t="s">
        <v>655</v>
      </c>
      <c r="H95" s="82" t="s">
        <v>264</v>
      </c>
      <c r="I95" s="14">
        <v>80</v>
      </c>
      <c r="J95" s="222">
        <v>69.77</v>
      </c>
      <c r="K95" s="222">
        <v>250</v>
      </c>
      <c r="L95" s="83">
        <v>2.462962962962963E-2</v>
      </c>
      <c r="M95" s="14" t="s">
        <v>223</v>
      </c>
      <c r="N95" s="14" t="s">
        <v>2138</v>
      </c>
      <c r="O95" s="83">
        <v>9.5428240740740744E-2</v>
      </c>
      <c r="P95" s="14" t="s">
        <v>423</v>
      </c>
      <c r="U95" s="79" t="s">
        <v>2139</v>
      </c>
      <c r="V95" s="79" t="s">
        <v>2085</v>
      </c>
      <c r="W95" s="14">
        <v>1</v>
      </c>
      <c r="X95" s="229" t="s">
        <v>2229</v>
      </c>
      <c r="Z95" s="242">
        <v>2</v>
      </c>
      <c r="AA95" s="242">
        <v>17</v>
      </c>
      <c r="AB95" s="242">
        <v>25</v>
      </c>
    </row>
    <row r="96" spans="2:28">
      <c r="B96" s="336">
        <v>86</v>
      </c>
      <c r="C96" s="237">
        <v>22</v>
      </c>
      <c r="D96" s="82" t="s">
        <v>472</v>
      </c>
      <c r="E96" s="79" t="s">
        <v>304</v>
      </c>
      <c r="F96" s="14" t="s">
        <v>182</v>
      </c>
      <c r="G96" s="79" t="s">
        <v>654</v>
      </c>
      <c r="H96" s="82" t="s">
        <v>268</v>
      </c>
      <c r="I96" s="14">
        <v>95</v>
      </c>
      <c r="J96" s="222">
        <v>0</v>
      </c>
      <c r="K96" s="222">
        <v>0</v>
      </c>
      <c r="L96" s="83">
        <v>0.12079861111111112</v>
      </c>
      <c r="M96" s="14" t="s">
        <v>223</v>
      </c>
      <c r="N96" s="14" t="s">
        <v>2138</v>
      </c>
      <c r="O96" s="83">
        <v>9.7002314814814805E-2</v>
      </c>
      <c r="P96" s="14" t="s">
        <v>461</v>
      </c>
      <c r="Q96" s="14">
        <v>1</v>
      </c>
      <c r="R96" s="14">
        <v>6</v>
      </c>
      <c r="U96" s="79" t="s">
        <v>2140</v>
      </c>
      <c r="V96" s="79" t="s">
        <v>462</v>
      </c>
      <c r="Z96" s="242">
        <v>2</v>
      </c>
      <c r="AA96" s="242">
        <v>19</v>
      </c>
      <c r="AB96" s="242">
        <v>41</v>
      </c>
    </row>
    <row r="97" spans="2:28">
      <c r="B97" s="336">
        <v>87</v>
      </c>
      <c r="C97" s="237">
        <v>22</v>
      </c>
      <c r="D97" s="82" t="s">
        <v>471</v>
      </c>
      <c r="E97" s="79" t="s">
        <v>303</v>
      </c>
      <c r="F97" s="14" t="s">
        <v>8</v>
      </c>
      <c r="G97" s="79" t="s">
        <v>656</v>
      </c>
      <c r="H97" s="82" t="s">
        <v>264</v>
      </c>
      <c r="I97" s="14">
        <v>103</v>
      </c>
      <c r="J97" s="224" t="s">
        <v>2211</v>
      </c>
      <c r="K97" s="222">
        <v>-250</v>
      </c>
      <c r="L97" s="260" t="s">
        <v>2141</v>
      </c>
      <c r="M97" s="14" t="s">
        <v>223</v>
      </c>
      <c r="N97" s="14" t="s">
        <v>2138</v>
      </c>
      <c r="O97" s="83">
        <v>0.10263888888888889</v>
      </c>
      <c r="P97" s="14" t="s">
        <v>359</v>
      </c>
      <c r="U97" s="79" t="s">
        <v>2142</v>
      </c>
      <c r="V97" s="79" t="s">
        <v>459</v>
      </c>
      <c r="W97" s="14">
        <v>1</v>
      </c>
      <c r="X97" s="229" t="s">
        <v>2279</v>
      </c>
      <c r="Z97" s="242">
        <v>2</v>
      </c>
      <c r="AA97" s="242">
        <v>27</v>
      </c>
      <c r="AB97" s="242">
        <v>48</v>
      </c>
    </row>
    <row r="98" spans="2:28">
      <c r="B98" s="336">
        <v>88</v>
      </c>
      <c r="C98" s="237">
        <v>22</v>
      </c>
      <c r="D98" s="82" t="s">
        <v>468</v>
      </c>
      <c r="E98" s="79" t="s">
        <v>658</v>
      </c>
      <c r="F98" s="14" t="s">
        <v>182</v>
      </c>
      <c r="G98" s="79" t="s">
        <v>657</v>
      </c>
      <c r="H98" s="82" t="s">
        <v>266</v>
      </c>
      <c r="I98" s="14">
        <v>64</v>
      </c>
      <c r="J98" s="222">
        <v>0</v>
      </c>
      <c r="K98" s="222">
        <v>0</v>
      </c>
      <c r="L98" s="83">
        <v>0.32214120370370369</v>
      </c>
      <c r="M98" s="14" t="s">
        <v>223</v>
      </c>
      <c r="N98" s="14" t="s">
        <v>2138</v>
      </c>
      <c r="O98" s="83">
        <v>7.4490740740740746E-2</v>
      </c>
      <c r="P98" s="14" t="s">
        <v>359</v>
      </c>
      <c r="Q98" s="14">
        <v>1</v>
      </c>
      <c r="R98" s="14">
        <v>12</v>
      </c>
      <c r="S98" s="14">
        <v>1</v>
      </c>
      <c r="U98" s="79" t="s">
        <v>2143</v>
      </c>
      <c r="V98" s="79" t="s">
        <v>459</v>
      </c>
      <c r="Z98" s="242">
        <v>1</v>
      </c>
      <c r="AA98" s="242">
        <v>47</v>
      </c>
      <c r="AB98" s="242">
        <v>16</v>
      </c>
    </row>
    <row r="99" spans="2:28">
      <c r="B99" s="336">
        <v>89</v>
      </c>
      <c r="C99" s="237">
        <v>23</v>
      </c>
      <c r="D99" s="82" t="s">
        <v>469</v>
      </c>
      <c r="E99" s="79" t="s">
        <v>658</v>
      </c>
      <c r="F99" s="14" t="s">
        <v>7</v>
      </c>
      <c r="G99" s="79" t="s">
        <v>302</v>
      </c>
      <c r="H99" s="82" t="s">
        <v>264</v>
      </c>
      <c r="I99" s="14">
        <v>77</v>
      </c>
      <c r="J99" s="222">
        <v>125.81</v>
      </c>
      <c r="K99" s="222">
        <v>64.95</v>
      </c>
      <c r="L99" s="83">
        <v>0.39736111111111111</v>
      </c>
      <c r="M99" s="14" t="s">
        <v>223</v>
      </c>
      <c r="N99" s="14" t="s">
        <v>2138</v>
      </c>
      <c r="O99" s="83">
        <v>9.6226851851851855E-2</v>
      </c>
      <c r="P99" s="14" t="s">
        <v>423</v>
      </c>
      <c r="Q99" s="14">
        <v>1</v>
      </c>
      <c r="R99" s="14">
        <v>9</v>
      </c>
      <c r="S99" s="14">
        <v>1</v>
      </c>
      <c r="T99" s="14" t="s">
        <v>7</v>
      </c>
      <c r="U99" s="79" t="s">
        <v>2144</v>
      </c>
      <c r="V99" s="79" t="s">
        <v>2145</v>
      </c>
      <c r="W99" s="14">
        <v>1</v>
      </c>
      <c r="X99" s="229" t="s">
        <v>2257</v>
      </c>
      <c r="Z99" s="242">
        <v>2</v>
      </c>
      <c r="AA99" s="242">
        <v>18</v>
      </c>
      <c r="AB99" s="242">
        <v>34</v>
      </c>
    </row>
    <row r="100" spans="2:28">
      <c r="B100" s="336">
        <v>90</v>
      </c>
      <c r="C100" s="237">
        <v>23</v>
      </c>
      <c r="D100" s="82" t="s">
        <v>472</v>
      </c>
      <c r="E100" s="79" t="s">
        <v>657</v>
      </c>
      <c r="F100" s="14" t="s">
        <v>182</v>
      </c>
      <c r="G100" s="79" t="s">
        <v>303</v>
      </c>
      <c r="H100" s="82" t="s">
        <v>266</v>
      </c>
      <c r="I100" s="14">
        <v>35</v>
      </c>
      <c r="J100" s="222">
        <v>0</v>
      </c>
      <c r="K100" s="222">
        <v>0</v>
      </c>
      <c r="L100" s="83">
        <v>0.49430555555555555</v>
      </c>
      <c r="M100" s="14" t="s">
        <v>223</v>
      </c>
      <c r="N100" s="14" t="s">
        <v>2138</v>
      </c>
      <c r="O100" s="83">
        <v>5.6238425925925928E-2</v>
      </c>
      <c r="P100" s="14" t="s">
        <v>2146</v>
      </c>
      <c r="U100" s="79" t="s">
        <v>2147</v>
      </c>
      <c r="V100" s="79" t="s">
        <v>2148</v>
      </c>
      <c r="Z100" s="242">
        <v>1</v>
      </c>
      <c r="AA100" s="242">
        <v>20</v>
      </c>
      <c r="AB100" s="242">
        <v>59</v>
      </c>
    </row>
    <row r="101" spans="2:28">
      <c r="B101" s="336">
        <v>91</v>
      </c>
      <c r="C101" s="237">
        <v>23</v>
      </c>
      <c r="D101" s="82" t="s">
        <v>471</v>
      </c>
      <c r="E101" s="79" t="s">
        <v>656</v>
      </c>
      <c r="F101" s="14" t="s">
        <v>182</v>
      </c>
      <c r="G101" s="79" t="s">
        <v>304</v>
      </c>
      <c r="H101" s="82" t="s">
        <v>268</v>
      </c>
      <c r="I101" s="14">
        <v>72</v>
      </c>
      <c r="J101" s="222">
        <v>0</v>
      </c>
      <c r="K101" s="222">
        <v>0</v>
      </c>
      <c r="L101" s="83">
        <v>0.55137731481481478</v>
      </c>
      <c r="M101" s="14" t="s">
        <v>223</v>
      </c>
      <c r="N101" s="14" t="s">
        <v>2138</v>
      </c>
      <c r="O101" s="83">
        <v>8.3472222222222225E-2</v>
      </c>
      <c r="P101" s="14" t="s">
        <v>1084</v>
      </c>
      <c r="Q101" s="14">
        <v>1</v>
      </c>
      <c r="R101" s="14">
        <v>6</v>
      </c>
      <c r="U101" s="79" t="s">
        <v>2149</v>
      </c>
      <c r="V101" s="79" t="s">
        <v>1086</v>
      </c>
      <c r="Z101" s="242">
        <v>2</v>
      </c>
      <c r="AA101" s="242">
        <v>0</v>
      </c>
      <c r="AB101" s="242">
        <v>12</v>
      </c>
    </row>
    <row r="102" spans="2:28">
      <c r="B102" s="336">
        <v>92</v>
      </c>
      <c r="C102" s="237">
        <v>23</v>
      </c>
      <c r="D102" s="82" t="s">
        <v>468</v>
      </c>
      <c r="E102" s="79" t="s">
        <v>654</v>
      </c>
      <c r="F102" s="14" t="s">
        <v>182</v>
      </c>
      <c r="G102" s="79" t="s">
        <v>655</v>
      </c>
      <c r="H102" s="82" t="s">
        <v>268</v>
      </c>
      <c r="I102" s="14">
        <v>94</v>
      </c>
      <c r="J102" s="222">
        <v>0.01</v>
      </c>
      <c r="K102" s="222">
        <v>0</v>
      </c>
      <c r="L102" s="83">
        <v>0.63567129629629626</v>
      </c>
      <c r="M102" s="14" t="s">
        <v>223</v>
      </c>
      <c r="N102" s="14" t="s">
        <v>2138</v>
      </c>
      <c r="O102" s="83">
        <v>0.10164351851851851</v>
      </c>
      <c r="P102" s="14" t="s">
        <v>2095</v>
      </c>
      <c r="Q102" s="14">
        <v>1</v>
      </c>
      <c r="R102" s="14">
        <v>6</v>
      </c>
      <c r="U102" s="79" t="s">
        <v>2150</v>
      </c>
      <c r="V102" s="79" t="s">
        <v>2097</v>
      </c>
      <c r="Z102" s="242">
        <v>2</v>
      </c>
      <c r="AA102" s="242">
        <v>26</v>
      </c>
      <c r="AB102" s="242">
        <v>22</v>
      </c>
    </row>
    <row r="103" spans="2:28">
      <c r="B103" s="336">
        <v>93</v>
      </c>
      <c r="C103" s="237">
        <v>24</v>
      </c>
      <c r="D103" s="82" t="s">
        <v>469</v>
      </c>
      <c r="E103" s="79" t="s">
        <v>302</v>
      </c>
      <c r="F103" s="14" t="s">
        <v>8</v>
      </c>
      <c r="G103" s="79" t="s">
        <v>654</v>
      </c>
      <c r="H103" s="82" t="s">
        <v>264</v>
      </c>
      <c r="I103" s="14">
        <v>63</v>
      </c>
      <c r="J103" s="222">
        <v>-29.85</v>
      </c>
      <c r="K103" s="222">
        <v>-20.63</v>
      </c>
      <c r="L103" s="83">
        <v>0.73818287037037045</v>
      </c>
      <c r="M103" s="14" t="s">
        <v>223</v>
      </c>
      <c r="N103" s="14" t="s">
        <v>2138</v>
      </c>
      <c r="O103" s="83">
        <v>8.9004629629629628E-2</v>
      </c>
      <c r="P103" s="14" t="s">
        <v>2098</v>
      </c>
      <c r="T103" s="242"/>
      <c r="U103" s="79" t="s">
        <v>2151</v>
      </c>
      <c r="V103" s="79" t="s">
        <v>418</v>
      </c>
      <c r="W103" s="14">
        <v>1</v>
      </c>
      <c r="X103" s="229" t="s">
        <v>2258</v>
      </c>
      <c r="Z103" s="242">
        <v>2</v>
      </c>
      <c r="AA103" s="242">
        <v>8</v>
      </c>
      <c r="AB103" s="242">
        <v>10</v>
      </c>
    </row>
    <row r="104" spans="2:28">
      <c r="B104" s="336">
        <v>94</v>
      </c>
      <c r="C104" s="237">
        <v>24</v>
      </c>
      <c r="D104" s="82" t="s">
        <v>472</v>
      </c>
      <c r="E104" s="79" t="s">
        <v>655</v>
      </c>
      <c r="F104" s="14" t="s">
        <v>182</v>
      </c>
      <c r="G104" s="79" t="s">
        <v>656</v>
      </c>
      <c r="H104" s="82" t="s">
        <v>266</v>
      </c>
      <c r="I104" s="14">
        <v>68</v>
      </c>
      <c r="J104" s="222">
        <v>0</v>
      </c>
      <c r="K104" s="222">
        <v>0</v>
      </c>
      <c r="L104" s="83">
        <v>0.82804398148148151</v>
      </c>
      <c r="M104" s="14" t="s">
        <v>223</v>
      </c>
      <c r="N104" s="14" t="s">
        <v>2138</v>
      </c>
      <c r="O104" s="83">
        <v>8.7210648148148148E-2</v>
      </c>
      <c r="P104" s="14" t="s">
        <v>342</v>
      </c>
      <c r="Q104" s="14">
        <v>1</v>
      </c>
      <c r="R104" s="14">
        <v>7</v>
      </c>
      <c r="S104" s="14">
        <v>1</v>
      </c>
      <c r="T104" s="109" t="s">
        <v>392</v>
      </c>
      <c r="U104" s="79" t="s">
        <v>2152</v>
      </c>
      <c r="V104" s="79" t="s">
        <v>343</v>
      </c>
      <c r="W104" s="14">
        <v>1</v>
      </c>
      <c r="X104" s="229" t="s">
        <v>2236</v>
      </c>
      <c r="Z104" s="242">
        <v>2</v>
      </c>
      <c r="AA104" s="242">
        <v>5</v>
      </c>
      <c r="AB104" s="242">
        <v>35</v>
      </c>
    </row>
    <row r="105" spans="2:28">
      <c r="B105" s="336">
        <v>95</v>
      </c>
      <c r="C105" s="237">
        <v>24</v>
      </c>
      <c r="D105" s="82" t="s">
        <v>471</v>
      </c>
      <c r="E105" s="79" t="s">
        <v>304</v>
      </c>
      <c r="F105" s="14" t="s">
        <v>8</v>
      </c>
      <c r="G105" s="79" t="s">
        <v>657</v>
      </c>
      <c r="H105" s="82" t="s">
        <v>264</v>
      </c>
      <c r="I105" s="14">
        <v>64</v>
      </c>
      <c r="J105" s="224" t="s">
        <v>2197</v>
      </c>
      <c r="K105" s="222">
        <v>-15.25</v>
      </c>
      <c r="L105" s="83">
        <v>0.91598379629629623</v>
      </c>
      <c r="M105" s="14" t="s">
        <v>223</v>
      </c>
      <c r="N105" s="14" t="s">
        <v>2138</v>
      </c>
      <c r="O105" s="83">
        <v>9.4826388888888891E-2</v>
      </c>
      <c r="P105" s="14" t="s">
        <v>1250</v>
      </c>
      <c r="U105" s="79" t="s">
        <v>2153</v>
      </c>
      <c r="V105" s="79" t="s">
        <v>1252</v>
      </c>
      <c r="W105" s="14">
        <v>1</v>
      </c>
      <c r="X105" s="229" t="s">
        <v>2280</v>
      </c>
      <c r="Z105" s="242">
        <v>2</v>
      </c>
      <c r="AA105" s="242">
        <v>16</v>
      </c>
      <c r="AB105" s="242">
        <v>33</v>
      </c>
    </row>
    <row r="106" spans="2:28">
      <c r="B106" s="336">
        <v>96</v>
      </c>
      <c r="C106" s="237">
        <v>24</v>
      </c>
      <c r="D106" s="82" t="s">
        <v>468</v>
      </c>
      <c r="E106" s="79" t="s">
        <v>303</v>
      </c>
      <c r="F106" s="14" t="s">
        <v>182</v>
      </c>
      <c r="G106" s="79" t="s">
        <v>658</v>
      </c>
      <c r="H106" s="82" t="s">
        <v>266</v>
      </c>
      <c r="I106" s="14">
        <v>155</v>
      </c>
      <c r="J106" s="222">
        <v>0</v>
      </c>
      <c r="K106" s="222">
        <v>0</v>
      </c>
      <c r="L106" s="83">
        <v>1.1643518518518518E-2</v>
      </c>
      <c r="M106" s="14" t="s">
        <v>223</v>
      </c>
      <c r="N106" s="14" t="s">
        <v>2154</v>
      </c>
      <c r="O106" s="83">
        <v>0.11651620370370371</v>
      </c>
      <c r="P106" s="14" t="s">
        <v>2103</v>
      </c>
      <c r="U106" s="79" t="s">
        <v>2155</v>
      </c>
      <c r="V106" s="79" t="s">
        <v>2105</v>
      </c>
      <c r="Z106" s="242">
        <v>2</v>
      </c>
      <c r="AA106" s="242">
        <v>47</v>
      </c>
      <c r="AB106" s="242">
        <v>47</v>
      </c>
    </row>
    <row r="107" spans="2:28">
      <c r="B107" s="336">
        <v>97</v>
      </c>
      <c r="C107" s="237">
        <v>25</v>
      </c>
      <c r="D107" s="82" t="s">
        <v>469</v>
      </c>
      <c r="E107" s="79" t="s">
        <v>303</v>
      </c>
      <c r="F107" s="14" t="s">
        <v>182</v>
      </c>
      <c r="G107" s="79" t="s">
        <v>302</v>
      </c>
      <c r="H107" s="82" t="s">
        <v>266</v>
      </c>
      <c r="I107" s="14">
        <v>46</v>
      </c>
      <c r="J107" s="222">
        <v>0</v>
      </c>
      <c r="K107" s="222">
        <v>0</v>
      </c>
      <c r="L107" s="83">
        <v>0.12899305555555554</v>
      </c>
      <c r="M107" s="14" t="s">
        <v>223</v>
      </c>
      <c r="N107" s="14" t="s">
        <v>2154</v>
      </c>
      <c r="O107" s="83">
        <v>7.6238425925925932E-2</v>
      </c>
      <c r="P107" s="14" t="s">
        <v>1045</v>
      </c>
      <c r="U107" s="79" t="s">
        <v>2156</v>
      </c>
      <c r="V107" s="79" t="s">
        <v>2107</v>
      </c>
      <c r="Z107" s="242">
        <v>1</v>
      </c>
      <c r="AA107" s="242">
        <v>49</v>
      </c>
      <c r="AB107" s="242">
        <v>47</v>
      </c>
    </row>
    <row r="108" spans="2:28">
      <c r="B108" s="336">
        <v>98</v>
      </c>
      <c r="C108" s="237">
        <v>25</v>
      </c>
      <c r="D108" s="82" t="s">
        <v>472</v>
      </c>
      <c r="E108" s="79" t="s">
        <v>658</v>
      </c>
      <c r="F108" s="14" t="s">
        <v>182</v>
      </c>
      <c r="G108" s="79" t="s">
        <v>304</v>
      </c>
      <c r="H108" s="82" t="s">
        <v>266</v>
      </c>
      <c r="I108" s="14">
        <v>45</v>
      </c>
      <c r="J108" s="222">
        <v>0</v>
      </c>
      <c r="K108" s="222">
        <v>0</v>
      </c>
      <c r="L108" s="83">
        <v>0.20604166666666668</v>
      </c>
      <c r="M108" s="14" t="s">
        <v>223</v>
      </c>
      <c r="N108" s="14" t="s">
        <v>2154</v>
      </c>
      <c r="O108" s="83">
        <v>6.4699074074074062E-2</v>
      </c>
      <c r="P108" s="14" t="s">
        <v>35</v>
      </c>
      <c r="U108" s="79" t="s">
        <v>2157</v>
      </c>
      <c r="V108" s="79" t="s">
        <v>286</v>
      </c>
      <c r="Z108" s="242">
        <v>1</v>
      </c>
      <c r="AA108" s="242">
        <v>33</v>
      </c>
      <c r="AB108" s="242">
        <v>10</v>
      </c>
    </row>
    <row r="109" spans="2:28">
      <c r="B109" s="336">
        <v>99</v>
      </c>
      <c r="C109" s="237">
        <v>25</v>
      </c>
      <c r="D109" s="82" t="s">
        <v>471</v>
      </c>
      <c r="E109" s="79" t="s">
        <v>657</v>
      </c>
      <c r="F109" s="14" t="s">
        <v>8</v>
      </c>
      <c r="G109" s="79" t="s">
        <v>655</v>
      </c>
      <c r="H109" s="82" t="s">
        <v>267</v>
      </c>
      <c r="I109" s="14">
        <v>22</v>
      </c>
      <c r="J109" s="222">
        <v>0</v>
      </c>
      <c r="K109" s="222">
        <v>-7.0000000000000007E-2</v>
      </c>
      <c r="L109" s="83">
        <v>0.27156249999999998</v>
      </c>
      <c r="M109" s="14" t="s">
        <v>223</v>
      </c>
      <c r="N109" s="14" t="s">
        <v>2154</v>
      </c>
      <c r="O109" s="83">
        <v>3.5208333333333335E-2</v>
      </c>
      <c r="P109" s="14" t="s">
        <v>455</v>
      </c>
      <c r="U109" s="79" t="s">
        <v>2158</v>
      </c>
      <c r="V109" s="79" t="s">
        <v>456</v>
      </c>
      <c r="Z109" s="242">
        <v>0</v>
      </c>
      <c r="AA109" s="242">
        <v>50</v>
      </c>
      <c r="AB109" s="242">
        <v>42</v>
      </c>
    </row>
    <row r="110" spans="2:28">
      <c r="B110" s="336">
        <v>100</v>
      </c>
      <c r="C110" s="237">
        <v>25</v>
      </c>
      <c r="D110" s="82" t="s">
        <v>468</v>
      </c>
      <c r="E110" s="79" t="s">
        <v>656</v>
      </c>
      <c r="F110" s="14" t="s">
        <v>7</v>
      </c>
      <c r="G110" s="79" t="s">
        <v>654</v>
      </c>
      <c r="H110" s="82" t="s">
        <v>264</v>
      </c>
      <c r="I110" s="14">
        <v>60</v>
      </c>
      <c r="J110" s="222">
        <v>250</v>
      </c>
      <c r="K110" s="222">
        <v>13.75</v>
      </c>
      <c r="L110" s="83">
        <v>0.3074884259259259</v>
      </c>
      <c r="M110" s="14" t="s">
        <v>223</v>
      </c>
      <c r="N110" s="14" t="s">
        <v>2154</v>
      </c>
      <c r="O110" s="83">
        <v>8.0011574074074068E-2</v>
      </c>
      <c r="P110" s="14" t="s">
        <v>2159</v>
      </c>
      <c r="U110" s="79" t="s">
        <v>2160</v>
      </c>
      <c r="V110" s="79" t="s">
        <v>2161</v>
      </c>
      <c r="W110" s="14">
        <v>1</v>
      </c>
      <c r="X110" s="229" t="s">
        <v>2281</v>
      </c>
      <c r="Z110" s="242">
        <v>1</v>
      </c>
      <c r="AA110" s="242">
        <v>55</v>
      </c>
      <c r="AB110" s="242">
        <v>13</v>
      </c>
    </row>
    <row r="111" spans="2:28">
      <c r="B111" s="336">
        <v>101</v>
      </c>
      <c r="C111" s="237">
        <v>26</v>
      </c>
      <c r="D111" s="82" t="s">
        <v>469</v>
      </c>
      <c r="E111" s="79" t="s">
        <v>302</v>
      </c>
      <c r="F111" s="14" t="s">
        <v>182</v>
      </c>
      <c r="G111" s="79" t="s">
        <v>656</v>
      </c>
      <c r="H111" s="82" t="s">
        <v>262</v>
      </c>
      <c r="I111" s="14">
        <v>53</v>
      </c>
      <c r="J111" s="222">
        <v>0.01</v>
      </c>
      <c r="K111" s="222">
        <v>0</v>
      </c>
      <c r="L111" s="83">
        <v>0.38837962962962963</v>
      </c>
      <c r="M111" s="14" t="s">
        <v>223</v>
      </c>
      <c r="N111" s="14" t="s">
        <v>2154</v>
      </c>
      <c r="O111" s="83">
        <v>8.2129629629629622E-2</v>
      </c>
      <c r="P111" s="14" t="s">
        <v>2098</v>
      </c>
      <c r="U111" s="79" t="s">
        <v>2162</v>
      </c>
      <c r="V111" s="79" t="s">
        <v>2100</v>
      </c>
      <c r="Z111" s="242">
        <v>1</v>
      </c>
      <c r="AA111" s="242">
        <v>58</v>
      </c>
      <c r="AB111" s="242">
        <v>16</v>
      </c>
    </row>
    <row r="112" spans="2:28">
      <c r="B112" s="336">
        <v>102</v>
      </c>
      <c r="C112" s="237">
        <v>26</v>
      </c>
      <c r="D112" s="82" t="s">
        <v>472</v>
      </c>
      <c r="E112" s="79" t="s">
        <v>654</v>
      </c>
      <c r="F112" s="14" t="s">
        <v>7</v>
      </c>
      <c r="G112" s="79" t="s">
        <v>657</v>
      </c>
      <c r="H112" s="82" t="s">
        <v>264</v>
      </c>
      <c r="I112" s="14">
        <v>67</v>
      </c>
      <c r="J112" s="222">
        <v>20.37</v>
      </c>
      <c r="K112" s="222">
        <v>247.84</v>
      </c>
      <c r="L112" s="83">
        <v>0.47125</v>
      </c>
      <c r="M112" s="14" t="s">
        <v>223</v>
      </c>
      <c r="N112" s="14" t="s">
        <v>2154</v>
      </c>
      <c r="O112" s="83">
        <v>9.1828703703703704E-2</v>
      </c>
      <c r="P112" s="14" t="s">
        <v>325</v>
      </c>
      <c r="U112" s="79" t="s">
        <v>2163</v>
      </c>
      <c r="V112" s="79" t="s">
        <v>2116</v>
      </c>
      <c r="W112" s="14">
        <v>1</v>
      </c>
      <c r="X112" s="229" t="s">
        <v>2282</v>
      </c>
      <c r="Z112" s="242">
        <v>2</v>
      </c>
      <c r="AA112" s="242">
        <v>12</v>
      </c>
      <c r="AB112" s="242">
        <v>14</v>
      </c>
    </row>
    <row r="113" spans="1:28">
      <c r="B113" s="336">
        <v>103</v>
      </c>
      <c r="C113" s="237">
        <v>26</v>
      </c>
      <c r="D113" s="82" t="s">
        <v>471</v>
      </c>
      <c r="E113" s="79" t="s">
        <v>655</v>
      </c>
      <c r="F113" s="14" t="s">
        <v>7</v>
      </c>
      <c r="G113" s="79" t="s">
        <v>658</v>
      </c>
      <c r="H113" s="82" t="s">
        <v>264</v>
      </c>
      <c r="I113" s="14">
        <v>48</v>
      </c>
      <c r="J113" s="222">
        <v>250</v>
      </c>
      <c r="K113" s="222">
        <v>125.65</v>
      </c>
      <c r="L113" s="83">
        <v>0.56394675925925919</v>
      </c>
      <c r="M113" s="14" t="s">
        <v>223</v>
      </c>
      <c r="N113" s="14" t="s">
        <v>2154</v>
      </c>
      <c r="O113" s="83">
        <v>7.9340277777777787E-2</v>
      </c>
      <c r="P113" s="14" t="s">
        <v>2117</v>
      </c>
      <c r="U113" s="79" t="s">
        <v>2164</v>
      </c>
      <c r="V113" s="79" t="s">
        <v>2119</v>
      </c>
      <c r="W113" s="14">
        <v>1</v>
      </c>
      <c r="X113" s="229" t="s">
        <v>2283</v>
      </c>
      <c r="Z113" s="242">
        <v>1</v>
      </c>
      <c r="AA113" s="242">
        <v>54</v>
      </c>
      <c r="AB113" s="242">
        <v>15</v>
      </c>
    </row>
    <row r="114" spans="1:28">
      <c r="B114" s="336">
        <v>104</v>
      </c>
      <c r="C114" s="237">
        <v>26</v>
      </c>
      <c r="D114" s="82" t="s">
        <v>468</v>
      </c>
      <c r="E114" s="79" t="s">
        <v>304</v>
      </c>
      <c r="F114" s="14" t="s">
        <v>7</v>
      </c>
      <c r="G114" s="79" t="s">
        <v>303</v>
      </c>
      <c r="H114" s="82" t="s">
        <v>264</v>
      </c>
      <c r="I114" s="14">
        <v>65</v>
      </c>
      <c r="J114" s="222" t="s">
        <v>265</v>
      </c>
      <c r="K114" s="222" t="s">
        <v>1494</v>
      </c>
      <c r="L114" s="83">
        <v>0.64401620370370372</v>
      </c>
      <c r="M114" s="14" t="s">
        <v>223</v>
      </c>
      <c r="N114" s="14" t="s">
        <v>2154</v>
      </c>
      <c r="O114" s="83">
        <v>8.4247685185185175E-2</v>
      </c>
      <c r="P114" s="14" t="s">
        <v>731</v>
      </c>
      <c r="Q114" s="14">
        <v>1</v>
      </c>
      <c r="R114" s="14">
        <v>10</v>
      </c>
      <c r="S114" s="14">
        <v>1</v>
      </c>
      <c r="T114" s="14" t="s">
        <v>7</v>
      </c>
      <c r="U114" s="79" t="s">
        <v>2165</v>
      </c>
      <c r="V114" s="79" t="s">
        <v>2121</v>
      </c>
      <c r="W114" s="14">
        <v>1</v>
      </c>
      <c r="X114" s="229" t="s">
        <v>2284</v>
      </c>
      <c r="Z114" s="242">
        <v>2</v>
      </c>
      <c r="AA114" s="242">
        <v>1</v>
      </c>
      <c r="AB114" s="242">
        <v>19</v>
      </c>
    </row>
    <row r="115" spans="1:28">
      <c r="B115" s="336">
        <v>105</v>
      </c>
      <c r="C115" s="237">
        <v>27</v>
      </c>
      <c r="D115" s="82" t="s">
        <v>469</v>
      </c>
      <c r="E115" s="79" t="s">
        <v>304</v>
      </c>
      <c r="F115" s="14" t="s">
        <v>182</v>
      </c>
      <c r="G115" s="79" t="s">
        <v>302</v>
      </c>
      <c r="H115" s="82" t="s">
        <v>266</v>
      </c>
      <c r="I115" s="14">
        <v>64</v>
      </c>
      <c r="J115" s="222">
        <v>0</v>
      </c>
      <c r="K115" s="222">
        <v>0</v>
      </c>
      <c r="L115" s="83">
        <v>0.72914351851851855</v>
      </c>
      <c r="M115" s="14" t="s">
        <v>223</v>
      </c>
      <c r="N115" s="14" t="s">
        <v>2154</v>
      </c>
      <c r="O115" s="83">
        <v>8.7349537037037031E-2</v>
      </c>
      <c r="P115" s="14" t="s">
        <v>2004</v>
      </c>
      <c r="U115" s="79" t="s">
        <v>2166</v>
      </c>
      <c r="V115" s="79" t="s">
        <v>271</v>
      </c>
      <c r="Z115" s="242">
        <v>2</v>
      </c>
      <c r="AA115" s="242">
        <v>5</v>
      </c>
      <c r="AB115" s="242">
        <v>47</v>
      </c>
    </row>
    <row r="116" spans="1:28">
      <c r="B116" s="336">
        <v>106</v>
      </c>
      <c r="C116" s="237">
        <v>27</v>
      </c>
      <c r="D116" s="82" t="s">
        <v>472</v>
      </c>
      <c r="E116" s="79" t="s">
        <v>303</v>
      </c>
      <c r="F116" s="14" t="s">
        <v>182</v>
      </c>
      <c r="G116" s="79" t="s">
        <v>655</v>
      </c>
      <c r="H116" s="82" t="s">
        <v>279</v>
      </c>
      <c r="I116" s="14">
        <v>121</v>
      </c>
      <c r="J116" s="222">
        <v>0</v>
      </c>
      <c r="K116" s="222">
        <v>1.89</v>
      </c>
      <c r="L116" s="83">
        <v>0.81731481481481483</v>
      </c>
      <c r="M116" s="14" t="s">
        <v>223</v>
      </c>
      <c r="N116" s="14" t="s">
        <v>2154</v>
      </c>
      <c r="O116" s="83">
        <v>0.10925925925925926</v>
      </c>
      <c r="P116" s="14" t="s">
        <v>327</v>
      </c>
      <c r="U116" s="79" t="s">
        <v>2167</v>
      </c>
      <c r="V116" s="79" t="s">
        <v>417</v>
      </c>
      <c r="Z116" s="242">
        <v>2</v>
      </c>
      <c r="AA116" s="242">
        <v>37</v>
      </c>
      <c r="AB116" s="242">
        <v>20</v>
      </c>
    </row>
    <row r="117" spans="1:28">
      <c r="B117" s="336">
        <v>107</v>
      </c>
      <c r="C117" s="237">
        <v>27</v>
      </c>
      <c r="D117" s="82" t="s">
        <v>471</v>
      </c>
      <c r="E117" s="79" t="s">
        <v>658</v>
      </c>
      <c r="F117" s="14" t="s">
        <v>8</v>
      </c>
      <c r="G117" s="79" t="s">
        <v>654</v>
      </c>
      <c r="H117" s="82" t="s">
        <v>264</v>
      </c>
      <c r="I117" s="14">
        <v>63</v>
      </c>
      <c r="J117" s="222">
        <v>-125.76</v>
      </c>
      <c r="K117" s="222">
        <v>-12.81</v>
      </c>
      <c r="L117" s="83">
        <v>0.92740740740740746</v>
      </c>
      <c r="M117" s="14" t="s">
        <v>223</v>
      </c>
      <c r="N117" s="14" t="s">
        <v>2154</v>
      </c>
      <c r="O117" s="83">
        <v>8.7615740740740744E-2</v>
      </c>
      <c r="P117" s="14" t="s">
        <v>482</v>
      </c>
      <c r="U117" s="79" t="s">
        <v>2168</v>
      </c>
      <c r="V117" s="79" t="s">
        <v>483</v>
      </c>
      <c r="W117" s="14">
        <v>1</v>
      </c>
      <c r="X117" s="229" t="s">
        <v>2285</v>
      </c>
      <c r="Z117" s="242">
        <v>2</v>
      </c>
      <c r="AA117" s="242">
        <v>6</v>
      </c>
      <c r="AB117" s="242">
        <v>10</v>
      </c>
    </row>
    <row r="118" spans="1:28">
      <c r="B118" s="336">
        <v>108</v>
      </c>
      <c r="C118" s="237">
        <v>27</v>
      </c>
      <c r="D118" s="82" t="s">
        <v>468</v>
      </c>
      <c r="E118" s="79" t="s">
        <v>657</v>
      </c>
      <c r="F118" s="14" t="s">
        <v>7</v>
      </c>
      <c r="G118" s="79" t="s">
        <v>656</v>
      </c>
      <c r="H118" s="82" t="s">
        <v>264</v>
      </c>
      <c r="I118" s="14">
        <v>64</v>
      </c>
      <c r="J118" s="222">
        <v>18.55</v>
      </c>
      <c r="K118" s="222">
        <v>28.48</v>
      </c>
      <c r="L118" s="83">
        <v>1.5902777777777776E-2</v>
      </c>
      <c r="M118" s="14" t="s">
        <v>223</v>
      </c>
      <c r="N118" s="14" t="s">
        <v>2131</v>
      </c>
      <c r="O118" s="83">
        <v>9.5381944444444436E-2</v>
      </c>
      <c r="P118" s="14" t="s">
        <v>437</v>
      </c>
      <c r="U118" s="79" t="s">
        <v>2169</v>
      </c>
      <c r="V118" s="79" t="s">
        <v>438</v>
      </c>
      <c r="W118" s="14">
        <v>1</v>
      </c>
      <c r="X118" s="229" t="s">
        <v>2286</v>
      </c>
      <c r="Z118" s="242">
        <v>2</v>
      </c>
      <c r="AA118" s="242">
        <v>17</v>
      </c>
      <c r="AB118" s="242">
        <v>21</v>
      </c>
    </row>
    <row r="119" spans="1:28">
      <c r="B119" s="336">
        <v>109</v>
      </c>
      <c r="C119" s="237">
        <v>28</v>
      </c>
      <c r="D119" s="82" t="s">
        <v>469</v>
      </c>
      <c r="E119" s="79" t="s">
        <v>302</v>
      </c>
      <c r="F119" s="14" t="s">
        <v>182</v>
      </c>
      <c r="G119" s="79" t="s">
        <v>657</v>
      </c>
      <c r="H119" s="82" t="s">
        <v>262</v>
      </c>
      <c r="I119" s="14">
        <v>72</v>
      </c>
      <c r="J119" s="222">
        <v>0.01</v>
      </c>
      <c r="K119" s="222">
        <v>0</v>
      </c>
      <c r="L119" s="83">
        <v>0.1120138888888889</v>
      </c>
      <c r="M119" s="14" t="s">
        <v>223</v>
      </c>
      <c r="N119" s="14" t="s">
        <v>2131</v>
      </c>
      <c r="O119" s="83">
        <v>9.5532407407407413E-2</v>
      </c>
      <c r="P119" s="14" t="s">
        <v>1826</v>
      </c>
      <c r="U119" s="79" t="s">
        <v>2170</v>
      </c>
      <c r="V119" s="79" t="s">
        <v>1828</v>
      </c>
      <c r="Z119" s="242">
        <v>2</v>
      </c>
      <c r="AA119" s="242">
        <v>17</v>
      </c>
      <c r="AB119" s="242">
        <v>34</v>
      </c>
    </row>
    <row r="120" spans="1:28">
      <c r="B120" s="336">
        <v>110</v>
      </c>
      <c r="C120" s="237">
        <v>28</v>
      </c>
      <c r="D120" s="82" t="s">
        <v>472</v>
      </c>
      <c r="E120" s="79" t="s">
        <v>656</v>
      </c>
      <c r="F120" s="14" t="s">
        <v>182</v>
      </c>
      <c r="G120" s="79" t="s">
        <v>658</v>
      </c>
      <c r="H120" s="82" t="s">
        <v>266</v>
      </c>
      <c r="I120" s="14">
        <v>122</v>
      </c>
      <c r="J120" s="222">
        <v>0</v>
      </c>
      <c r="K120" s="222">
        <v>0</v>
      </c>
      <c r="L120" s="83">
        <v>0.20827546296296295</v>
      </c>
      <c r="M120" s="14" t="s">
        <v>223</v>
      </c>
      <c r="N120" s="14" t="s">
        <v>2131</v>
      </c>
      <c r="O120" s="83">
        <v>0.10708333333333335</v>
      </c>
      <c r="P120" s="14" t="s">
        <v>335</v>
      </c>
      <c r="Q120" s="14">
        <v>1</v>
      </c>
      <c r="R120" s="14">
        <v>10</v>
      </c>
      <c r="S120" s="14">
        <v>1</v>
      </c>
      <c r="U120" s="79" t="s">
        <v>2171</v>
      </c>
      <c r="V120" s="79" t="s">
        <v>336</v>
      </c>
      <c r="Z120" s="242">
        <v>2</v>
      </c>
      <c r="AA120" s="242">
        <v>34</v>
      </c>
      <c r="AB120" s="242">
        <v>12</v>
      </c>
    </row>
    <row r="121" spans="1:28">
      <c r="B121" s="336">
        <v>111</v>
      </c>
      <c r="C121" s="237">
        <v>28</v>
      </c>
      <c r="D121" s="82" t="s">
        <v>471</v>
      </c>
      <c r="E121" s="79" t="s">
        <v>654</v>
      </c>
      <c r="F121" s="14" t="s">
        <v>7</v>
      </c>
      <c r="G121" s="79" t="s">
        <v>303</v>
      </c>
      <c r="H121" s="82" t="s">
        <v>264</v>
      </c>
      <c r="I121" s="14">
        <v>308</v>
      </c>
      <c r="J121" s="222">
        <v>13.34</v>
      </c>
      <c r="K121" s="222" t="s">
        <v>1767</v>
      </c>
      <c r="L121" s="83">
        <v>0.31608796296296299</v>
      </c>
      <c r="M121" s="14" t="s">
        <v>223</v>
      </c>
      <c r="N121" s="14" t="s">
        <v>2131</v>
      </c>
      <c r="O121" s="83">
        <v>0.15239583333333334</v>
      </c>
      <c r="P121" s="14" t="s">
        <v>331</v>
      </c>
      <c r="Q121" s="14">
        <v>1</v>
      </c>
      <c r="R121" s="14">
        <v>8</v>
      </c>
      <c r="S121" s="14">
        <v>1</v>
      </c>
      <c r="T121" s="14" t="s">
        <v>7</v>
      </c>
      <c r="U121" s="79" t="s">
        <v>2172</v>
      </c>
      <c r="V121" s="79" t="s">
        <v>332</v>
      </c>
      <c r="W121" s="14">
        <v>1</v>
      </c>
      <c r="X121" s="229" t="s">
        <v>2287</v>
      </c>
      <c r="Y121" s="229" t="s">
        <v>2259</v>
      </c>
      <c r="Z121" s="242">
        <v>3</v>
      </c>
      <c r="AA121" s="242">
        <v>39</v>
      </c>
      <c r="AB121" s="242">
        <v>27</v>
      </c>
    </row>
    <row r="122" spans="1:28">
      <c r="B122" s="336">
        <v>112</v>
      </c>
      <c r="C122" s="237">
        <v>28</v>
      </c>
      <c r="D122" s="82" t="s">
        <v>468</v>
      </c>
      <c r="E122" s="79" t="s">
        <v>655</v>
      </c>
      <c r="F122" s="14" t="s">
        <v>7</v>
      </c>
      <c r="G122" s="79" t="s">
        <v>304</v>
      </c>
      <c r="H122" s="82" t="s">
        <v>264</v>
      </c>
      <c r="I122" s="14">
        <v>62</v>
      </c>
      <c r="J122" s="222">
        <v>250</v>
      </c>
      <c r="K122" s="222" t="s">
        <v>1186</v>
      </c>
      <c r="L122" s="83">
        <v>0.46931712962962963</v>
      </c>
      <c r="M122" s="14" t="s">
        <v>223</v>
      </c>
      <c r="N122" s="14" t="s">
        <v>2131</v>
      </c>
      <c r="O122" s="83">
        <v>8.8449074074074083E-2</v>
      </c>
      <c r="P122" s="14" t="s">
        <v>2159</v>
      </c>
      <c r="U122" s="79" t="s">
        <v>2173</v>
      </c>
      <c r="V122" s="79" t="s">
        <v>2161</v>
      </c>
      <c r="Z122" s="242">
        <v>2</v>
      </c>
      <c r="AA122" s="242">
        <v>7</v>
      </c>
      <c r="AB122" s="242">
        <v>22</v>
      </c>
    </row>
    <row r="123" spans="1:28">
      <c r="A123" t="s">
        <v>28</v>
      </c>
    </row>
    <row r="124" spans="1:28">
      <c r="B124" s="336" t="s">
        <v>2174</v>
      </c>
      <c r="E124" s="79" t="s">
        <v>2175</v>
      </c>
      <c r="G124" s="79"/>
      <c r="H124" s="82"/>
    </row>
  </sheetData>
  <mergeCells count="2">
    <mergeCell ref="Z8:AB8"/>
    <mergeCell ref="N6:N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79"/>
  <sheetViews>
    <sheetView zoomScale="118" zoomScaleNormal="118" workbookViewId="0">
      <pane ySplit="10" topLeftCell="A11" activePane="bottomLeft" state="frozen"/>
      <selection pane="bottomLeft"/>
    </sheetView>
  </sheetViews>
  <sheetFormatPr defaultRowHeight="15"/>
  <cols>
    <col min="1" max="1" width="1.7109375" style="85" customWidth="1"/>
    <col min="2" max="3" width="3.7109375" style="243" customWidth="1"/>
    <col min="4" max="4" width="2.7109375" style="86" customWidth="1"/>
    <col min="5" max="5" width="21.42578125" style="85" customWidth="1"/>
    <col min="6" max="6" width="6.7109375" style="86" customWidth="1"/>
    <col min="7" max="7" width="21.42578125" style="85" customWidth="1"/>
    <col min="8" max="8" width="16.42578125" style="85" customWidth="1"/>
    <col min="9" max="9" width="4.85546875" style="86" customWidth="1"/>
    <col min="10" max="11" width="8.7109375" style="86" customWidth="1"/>
    <col min="12" max="12" width="7.85546875" style="86" customWidth="1"/>
    <col min="13" max="13" width="3" style="86" customWidth="1"/>
    <col min="14" max="15" width="10.140625" style="86" customWidth="1"/>
    <col min="16" max="16" width="8.28515625" style="86" customWidth="1"/>
    <col min="17" max="17" width="2.7109375" style="86" customWidth="1"/>
    <col min="18" max="18" width="3.7109375" style="286" customWidth="1"/>
    <col min="19" max="21" width="3.7109375" style="243" customWidth="1"/>
    <col min="22" max="22" width="5.28515625" style="86" customWidth="1"/>
    <col min="23" max="26" width="4.7109375" style="86" customWidth="1"/>
    <col min="27" max="27" width="67.140625" style="85" customWidth="1"/>
    <col min="28" max="28" width="81.140625" style="85" customWidth="1"/>
    <col min="29" max="16384" width="9.140625" style="85"/>
  </cols>
  <sheetData>
    <row r="1" spans="1:28" ht="18.75">
      <c r="A1" s="84" t="s">
        <v>2266</v>
      </c>
    </row>
    <row r="4" spans="1:28">
      <c r="W4" s="258" t="s">
        <v>2278</v>
      </c>
    </row>
    <row r="5" spans="1:28">
      <c r="I5" s="320">
        <f>3+I6*20/3600</f>
        <v>3.4146494708994708</v>
      </c>
      <c r="W5" s="258" t="s">
        <v>2277</v>
      </c>
    </row>
    <row r="6" spans="1:28">
      <c r="I6" s="321">
        <f>I7/(168*2)</f>
        <v>74.636904761904759</v>
      </c>
      <c r="R6" s="384">
        <f>R7/(168*3600)</f>
        <v>2.7438343253968256</v>
      </c>
      <c r="S6" s="384"/>
      <c r="T6" s="384"/>
    </row>
    <row r="7" spans="1:28">
      <c r="I7" s="287">
        <f>SUM(I11:I178)*2-72</f>
        <v>25078</v>
      </c>
      <c r="R7" s="383">
        <f>R8*3600+S8*60+T8</f>
        <v>1659471</v>
      </c>
      <c r="S7" s="383"/>
      <c r="T7" s="383"/>
    </row>
    <row r="8" spans="1:28">
      <c r="R8" s="318">
        <f>SUM(R11:R168)</f>
        <v>394</v>
      </c>
      <c r="S8" s="318">
        <f t="shared" ref="S8:T8" si="0">SUM(S11:S168)</f>
        <v>3942</v>
      </c>
      <c r="T8" s="318">
        <f t="shared" si="0"/>
        <v>4551</v>
      </c>
    </row>
    <row r="9" spans="1:28" s="244" customFormat="1">
      <c r="B9" s="245" t="s">
        <v>0</v>
      </c>
      <c r="C9" s="245" t="s">
        <v>2260</v>
      </c>
      <c r="D9" s="265" t="s">
        <v>2261</v>
      </c>
      <c r="E9" s="262" t="s">
        <v>2</v>
      </c>
      <c r="F9" s="265" t="s">
        <v>365</v>
      </c>
      <c r="G9" s="262" t="s">
        <v>3</v>
      </c>
      <c r="H9" s="262" t="s">
        <v>176</v>
      </c>
      <c r="I9" s="265" t="s">
        <v>219</v>
      </c>
      <c r="J9" s="264" t="s">
        <v>220</v>
      </c>
      <c r="K9" s="264" t="s">
        <v>221</v>
      </c>
      <c r="L9" s="264" t="s">
        <v>201</v>
      </c>
      <c r="M9" s="265"/>
      <c r="N9" s="265" t="s">
        <v>2203</v>
      </c>
      <c r="O9" s="314"/>
      <c r="P9" s="264" t="s">
        <v>177</v>
      </c>
      <c r="Q9" s="264"/>
      <c r="R9" s="319" t="s">
        <v>2272</v>
      </c>
      <c r="S9" s="245" t="s">
        <v>2273</v>
      </c>
      <c r="T9" s="245" t="s">
        <v>242</v>
      </c>
      <c r="U9" s="245"/>
      <c r="V9" s="264" t="s">
        <v>11</v>
      </c>
      <c r="W9" s="266" t="s">
        <v>2214</v>
      </c>
      <c r="X9" s="266" t="s">
        <v>2212</v>
      </c>
      <c r="Y9" s="266" t="s">
        <v>2213</v>
      </c>
      <c r="Z9" s="266" t="s">
        <v>2215</v>
      </c>
      <c r="AA9" s="262" t="s">
        <v>222</v>
      </c>
      <c r="AB9" s="262" t="s">
        <v>12</v>
      </c>
    </row>
    <row r="11" spans="1:28">
      <c r="B11" s="243">
        <v>1</v>
      </c>
      <c r="C11" s="243">
        <v>1</v>
      </c>
      <c r="D11" s="86">
        <v>1</v>
      </c>
      <c r="E11" s="261" t="s">
        <v>2288</v>
      </c>
      <c r="F11" s="263" t="s">
        <v>7</v>
      </c>
      <c r="G11" s="261" t="s">
        <v>2289</v>
      </c>
      <c r="H11" s="261" t="s">
        <v>264</v>
      </c>
      <c r="I11" s="86">
        <v>62</v>
      </c>
      <c r="J11" s="263" t="s">
        <v>2290</v>
      </c>
      <c r="K11" s="263" t="s">
        <v>312</v>
      </c>
      <c r="L11" s="263" t="s">
        <v>2291</v>
      </c>
      <c r="M11" s="263" t="s">
        <v>223</v>
      </c>
      <c r="N11" s="263" t="s">
        <v>2292</v>
      </c>
      <c r="O11" s="263"/>
      <c r="P11" s="263" t="s">
        <v>2293</v>
      </c>
      <c r="Q11" s="263"/>
      <c r="R11" s="286">
        <v>2</v>
      </c>
      <c r="S11" s="243" t="s">
        <v>3258</v>
      </c>
      <c r="T11" s="243">
        <v>57</v>
      </c>
      <c r="V11" s="263" t="s">
        <v>446</v>
      </c>
      <c r="AA11" s="261" t="s">
        <v>2294</v>
      </c>
      <c r="AB11" s="261" t="s">
        <v>447</v>
      </c>
    </row>
    <row r="12" spans="1:28">
      <c r="B12" s="243">
        <v>2</v>
      </c>
      <c r="C12" s="243">
        <v>1</v>
      </c>
      <c r="D12" s="86">
        <v>2</v>
      </c>
      <c r="E12" s="261" t="s">
        <v>2295</v>
      </c>
      <c r="F12" s="263" t="s">
        <v>182</v>
      </c>
      <c r="G12" s="261" t="s">
        <v>2296</v>
      </c>
      <c r="H12" s="261" t="s">
        <v>262</v>
      </c>
      <c r="I12" s="286">
        <v>35</v>
      </c>
      <c r="J12" s="263" t="s">
        <v>307</v>
      </c>
      <c r="K12" s="263" t="s">
        <v>307</v>
      </c>
      <c r="L12" s="263" t="s">
        <v>2297</v>
      </c>
      <c r="M12" s="263" t="s">
        <v>223</v>
      </c>
      <c r="N12" s="263" t="s">
        <v>2292</v>
      </c>
      <c r="O12" s="263"/>
      <c r="P12" s="263" t="s">
        <v>2298</v>
      </c>
      <c r="Q12" s="263"/>
      <c r="R12" s="286">
        <v>1</v>
      </c>
      <c r="S12" s="243" t="s">
        <v>3121</v>
      </c>
      <c r="T12" s="243">
        <v>25</v>
      </c>
      <c r="V12" s="263" t="s">
        <v>406</v>
      </c>
      <c r="AA12" s="261" t="s">
        <v>2299</v>
      </c>
      <c r="AB12" s="261" t="s">
        <v>407</v>
      </c>
    </row>
    <row r="13" spans="1:28">
      <c r="B13" s="243">
        <v>3</v>
      </c>
      <c r="C13" s="243">
        <v>1</v>
      </c>
      <c r="D13" s="86">
        <v>3</v>
      </c>
      <c r="E13" s="261" t="s">
        <v>398</v>
      </c>
      <c r="F13" s="263" t="s">
        <v>7</v>
      </c>
      <c r="G13" s="261" t="s">
        <v>2300</v>
      </c>
      <c r="H13" s="261" t="s">
        <v>264</v>
      </c>
      <c r="I13" s="86">
        <v>45</v>
      </c>
      <c r="J13" s="263" t="s">
        <v>2301</v>
      </c>
      <c r="K13" s="263" t="s">
        <v>2302</v>
      </c>
      <c r="L13" s="263" t="s">
        <v>2303</v>
      </c>
      <c r="M13" s="263" t="s">
        <v>223</v>
      </c>
      <c r="N13" s="263" t="s">
        <v>2292</v>
      </c>
      <c r="O13" s="263"/>
      <c r="P13" s="263" t="s">
        <v>2304</v>
      </c>
      <c r="Q13" s="263"/>
      <c r="R13" s="286">
        <v>2</v>
      </c>
      <c r="S13" s="243" t="s">
        <v>3222</v>
      </c>
      <c r="T13" s="243">
        <v>11</v>
      </c>
      <c r="V13" s="263" t="s">
        <v>399</v>
      </c>
      <c r="AA13" s="261" t="s">
        <v>2305</v>
      </c>
      <c r="AB13" s="261" t="s">
        <v>1821</v>
      </c>
    </row>
    <row r="14" spans="1:28">
      <c r="B14" s="243">
        <v>4</v>
      </c>
      <c r="C14" s="243">
        <v>1</v>
      </c>
      <c r="D14" s="86">
        <v>4</v>
      </c>
      <c r="E14" s="261" t="s">
        <v>395</v>
      </c>
      <c r="F14" s="263" t="s">
        <v>7</v>
      </c>
      <c r="G14" s="261" t="s">
        <v>2306</v>
      </c>
      <c r="H14" s="261" t="s">
        <v>264</v>
      </c>
      <c r="I14" s="86">
        <v>99</v>
      </c>
      <c r="J14" s="263" t="s">
        <v>2307</v>
      </c>
      <c r="K14" s="263" t="s">
        <v>2308</v>
      </c>
      <c r="L14" s="263" t="s">
        <v>2309</v>
      </c>
      <c r="M14" s="263" t="s">
        <v>223</v>
      </c>
      <c r="N14" s="263" t="s">
        <v>2292</v>
      </c>
      <c r="O14" s="263"/>
      <c r="P14" s="263" t="s">
        <v>2310</v>
      </c>
      <c r="Q14" s="263"/>
      <c r="R14" s="286">
        <v>3</v>
      </c>
      <c r="S14" s="243" t="s">
        <v>3198</v>
      </c>
      <c r="T14" s="243">
        <v>40</v>
      </c>
      <c r="V14" s="263" t="s">
        <v>315</v>
      </c>
      <c r="AA14" s="261" t="s">
        <v>2311</v>
      </c>
      <c r="AB14" s="261" t="s">
        <v>316</v>
      </c>
    </row>
    <row r="15" spans="1:28">
      <c r="B15" s="243">
        <v>5</v>
      </c>
      <c r="C15" s="243">
        <v>2</v>
      </c>
      <c r="D15" s="86">
        <v>1</v>
      </c>
      <c r="E15" s="261" t="s">
        <v>2289</v>
      </c>
      <c r="F15" s="263" t="s">
        <v>182</v>
      </c>
      <c r="G15" s="261" t="s">
        <v>2306</v>
      </c>
      <c r="H15" s="261" t="s">
        <v>268</v>
      </c>
      <c r="I15" s="86">
        <v>78</v>
      </c>
      <c r="J15" s="263" t="s">
        <v>307</v>
      </c>
      <c r="K15" s="263" t="s">
        <v>307</v>
      </c>
      <c r="L15" s="263" t="s">
        <v>2312</v>
      </c>
      <c r="M15" s="263" t="s">
        <v>223</v>
      </c>
      <c r="N15" s="263" t="s">
        <v>2292</v>
      </c>
      <c r="O15" s="263"/>
      <c r="P15" s="263" t="s">
        <v>2313</v>
      </c>
      <c r="Q15" s="263"/>
      <c r="R15" s="286">
        <v>3</v>
      </c>
      <c r="S15" s="243" t="s">
        <v>3119</v>
      </c>
      <c r="T15" s="243">
        <v>37</v>
      </c>
      <c r="V15" s="263" t="s">
        <v>2314</v>
      </c>
      <c r="W15" s="86">
        <v>1</v>
      </c>
      <c r="X15" s="86">
        <v>6</v>
      </c>
      <c r="AA15" s="261" t="s">
        <v>2315</v>
      </c>
      <c r="AB15" s="261" t="s">
        <v>2316</v>
      </c>
    </row>
    <row r="16" spans="1:28">
      <c r="B16" s="243">
        <v>6</v>
      </c>
      <c r="C16" s="243">
        <v>2</v>
      </c>
      <c r="D16" s="86">
        <v>2</v>
      </c>
      <c r="E16" s="261" t="s">
        <v>2300</v>
      </c>
      <c r="F16" s="263" t="s">
        <v>182</v>
      </c>
      <c r="G16" s="261" t="s">
        <v>395</v>
      </c>
      <c r="H16" s="261" t="s">
        <v>266</v>
      </c>
      <c r="I16" s="86">
        <v>37</v>
      </c>
      <c r="J16" s="263" t="s">
        <v>322</v>
      </c>
      <c r="K16" s="263" t="s">
        <v>2317</v>
      </c>
      <c r="L16" s="263" t="s">
        <v>2318</v>
      </c>
      <c r="M16" s="263" t="s">
        <v>223</v>
      </c>
      <c r="N16" s="263" t="s">
        <v>2292</v>
      </c>
      <c r="O16" s="263"/>
      <c r="P16" s="263" t="s">
        <v>2319</v>
      </c>
      <c r="Q16" s="263"/>
      <c r="R16" s="286">
        <v>2</v>
      </c>
      <c r="S16" s="243">
        <v>4</v>
      </c>
      <c r="T16" s="243">
        <v>26</v>
      </c>
      <c r="V16" s="263" t="s">
        <v>978</v>
      </c>
      <c r="AA16" s="261" t="s">
        <v>2320</v>
      </c>
      <c r="AB16" s="261" t="s">
        <v>980</v>
      </c>
    </row>
    <row r="17" spans="2:28">
      <c r="B17" s="243">
        <v>7</v>
      </c>
      <c r="C17" s="243">
        <v>2</v>
      </c>
      <c r="D17" s="86">
        <v>3</v>
      </c>
      <c r="E17" s="261" t="s">
        <v>2296</v>
      </c>
      <c r="F17" s="263" t="s">
        <v>182</v>
      </c>
      <c r="G17" s="261" t="s">
        <v>398</v>
      </c>
      <c r="H17" s="261" t="s">
        <v>266</v>
      </c>
      <c r="I17" s="86">
        <v>126</v>
      </c>
      <c r="J17" s="263" t="s">
        <v>307</v>
      </c>
      <c r="K17" s="263" t="s">
        <v>498</v>
      </c>
      <c r="L17" s="263" t="s">
        <v>2321</v>
      </c>
      <c r="M17" s="263" t="s">
        <v>223</v>
      </c>
      <c r="N17" s="263" t="s">
        <v>2292</v>
      </c>
      <c r="O17" s="263"/>
      <c r="P17" s="263" t="s">
        <v>2322</v>
      </c>
      <c r="Q17" s="263"/>
      <c r="R17" s="286">
        <v>3</v>
      </c>
      <c r="S17" s="243">
        <v>38</v>
      </c>
      <c r="T17" s="243">
        <v>46</v>
      </c>
      <c r="V17" s="263" t="s">
        <v>772</v>
      </c>
      <c r="AA17" s="261" t="s">
        <v>2323</v>
      </c>
      <c r="AB17" s="261" t="s">
        <v>271</v>
      </c>
    </row>
    <row r="18" spans="2:28">
      <c r="B18" s="243">
        <v>8</v>
      </c>
      <c r="C18" s="243">
        <v>2</v>
      </c>
      <c r="D18" s="86">
        <v>4</v>
      </c>
      <c r="E18" s="261" t="s">
        <v>2288</v>
      </c>
      <c r="F18" s="263" t="s">
        <v>182</v>
      </c>
      <c r="G18" s="261" t="s">
        <v>2295</v>
      </c>
      <c r="H18" s="261" t="s">
        <v>268</v>
      </c>
      <c r="I18" s="86">
        <v>71</v>
      </c>
      <c r="J18" s="263" t="s">
        <v>307</v>
      </c>
      <c r="K18" s="263" t="s">
        <v>307</v>
      </c>
      <c r="L18" s="263" t="s">
        <v>2324</v>
      </c>
      <c r="M18" s="263" t="s">
        <v>223</v>
      </c>
      <c r="N18" s="263" t="s">
        <v>2292</v>
      </c>
      <c r="O18" s="263"/>
      <c r="P18" s="263" t="s">
        <v>2325</v>
      </c>
      <c r="Q18" s="263"/>
      <c r="R18" s="286">
        <v>3</v>
      </c>
      <c r="S18" s="243">
        <v>7</v>
      </c>
      <c r="T18" s="243">
        <v>43</v>
      </c>
      <c r="V18" s="263" t="s">
        <v>409</v>
      </c>
      <c r="W18" s="86">
        <v>1</v>
      </c>
      <c r="X18" s="86">
        <v>6</v>
      </c>
      <c r="AA18" s="261" t="s">
        <v>2326</v>
      </c>
      <c r="AB18" s="261" t="s">
        <v>2327</v>
      </c>
    </row>
    <row r="19" spans="2:28">
      <c r="B19" s="243">
        <v>9</v>
      </c>
      <c r="C19" s="243">
        <v>3</v>
      </c>
      <c r="D19" s="86">
        <v>1</v>
      </c>
      <c r="E19" s="261" t="s">
        <v>2295</v>
      </c>
      <c r="F19" s="263" t="s">
        <v>7</v>
      </c>
      <c r="G19" s="261" t="s">
        <v>2289</v>
      </c>
      <c r="H19" s="261" t="s">
        <v>274</v>
      </c>
      <c r="I19" s="86">
        <v>46</v>
      </c>
      <c r="J19" s="263" t="s">
        <v>2328</v>
      </c>
      <c r="K19" s="263" t="s">
        <v>2329</v>
      </c>
      <c r="L19" s="263" t="s">
        <v>2330</v>
      </c>
      <c r="M19" s="263" t="s">
        <v>223</v>
      </c>
      <c r="N19" s="263" t="s">
        <v>2331</v>
      </c>
      <c r="O19" s="263"/>
      <c r="P19" s="263" t="s">
        <v>2332</v>
      </c>
      <c r="Q19" s="263"/>
      <c r="R19" s="286">
        <v>2</v>
      </c>
      <c r="S19" s="243">
        <v>20</v>
      </c>
      <c r="T19" s="243">
        <v>24</v>
      </c>
      <c r="V19" s="263" t="s">
        <v>1440</v>
      </c>
      <c r="AA19" s="261" t="s">
        <v>2333</v>
      </c>
      <c r="AB19" s="261" t="s">
        <v>1442</v>
      </c>
    </row>
    <row r="20" spans="2:28">
      <c r="B20" s="243">
        <v>10</v>
      </c>
      <c r="C20" s="243">
        <v>3</v>
      </c>
      <c r="D20" s="86">
        <v>2</v>
      </c>
      <c r="E20" s="261" t="s">
        <v>398</v>
      </c>
      <c r="F20" s="263" t="s">
        <v>182</v>
      </c>
      <c r="G20" s="261" t="s">
        <v>2288</v>
      </c>
      <c r="H20" s="261" t="s">
        <v>266</v>
      </c>
      <c r="I20" s="86">
        <v>69</v>
      </c>
      <c r="J20" s="263" t="s">
        <v>465</v>
      </c>
      <c r="K20" s="263" t="s">
        <v>307</v>
      </c>
      <c r="L20" s="263" t="s">
        <v>2334</v>
      </c>
      <c r="M20" s="263" t="s">
        <v>223</v>
      </c>
      <c r="N20" s="263" t="s">
        <v>2331</v>
      </c>
      <c r="O20" s="263"/>
      <c r="P20" s="263" t="s">
        <v>2335</v>
      </c>
      <c r="Q20" s="263"/>
      <c r="R20" s="286">
        <v>3</v>
      </c>
      <c r="S20" s="243">
        <v>9</v>
      </c>
      <c r="T20" s="243">
        <v>23</v>
      </c>
      <c r="V20" s="263" t="s">
        <v>326</v>
      </c>
      <c r="AA20" s="261" t="s">
        <v>2336</v>
      </c>
      <c r="AB20" s="261" t="s">
        <v>339</v>
      </c>
    </row>
    <row r="21" spans="2:28">
      <c r="B21" s="243">
        <v>11</v>
      </c>
      <c r="C21" s="243">
        <v>3</v>
      </c>
      <c r="D21" s="86">
        <v>3</v>
      </c>
      <c r="E21" s="261" t="s">
        <v>395</v>
      </c>
      <c r="F21" s="263" t="s">
        <v>182</v>
      </c>
      <c r="G21" s="261" t="s">
        <v>2296</v>
      </c>
      <c r="H21" s="261" t="s">
        <v>262</v>
      </c>
      <c r="I21" s="86">
        <v>205</v>
      </c>
      <c r="J21" s="263" t="s">
        <v>307</v>
      </c>
      <c r="K21" s="263" t="s">
        <v>416</v>
      </c>
      <c r="L21" s="263" t="s">
        <v>2337</v>
      </c>
      <c r="M21" s="263" t="s">
        <v>223</v>
      </c>
      <c r="N21" s="263" t="s">
        <v>2331</v>
      </c>
      <c r="O21" s="263"/>
      <c r="P21" s="263" t="s">
        <v>2338</v>
      </c>
      <c r="Q21" s="263"/>
      <c r="R21" s="286">
        <v>4</v>
      </c>
      <c r="S21" s="243">
        <v>5</v>
      </c>
      <c r="T21" s="243">
        <v>16</v>
      </c>
      <c r="V21" s="263" t="s">
        <v>2339</v>
      </c>
      <c r="W21" s="86">
        <v>1</v>
      </c>
      <c r="X21" s="86">
        <v>7</v>
      </c>
      <c r="Y21" s="86">
        <v>0</v>
      </c>
      <c r="Z21" s="259" t="s">
        <v>392</v>
      </c>
      <c r="AA21" s="261" t="s">
        <v>2340</v>
      </c>
      <c r="AB21" s="261" t="s">
        <v>2341</v>
      </c>
    </row>
    <row r="22" spans="2:28">
      <c r="B22" s="243">
        <v>12</v>
      </c>
      <c r="C22" s="243">
        <v>3</v>
      </c>
      <c r="D22" s="86">
        <v>4</v>
      </c>
      <c r="E22" s="261" t="s">
        <v>2306</v>
      </c>
      <c r="F22" s="263" t="s">
        <v>182</v>
      </c>
      <c r="G22" s="261" t="s">
        <v>2300</v>
      </c>
      <c r="H22" s="261" t="s">
        <v>279</v>
      </c>
      <c r="I22" s="86">
        <v>88</v>
      </c>
      <c r="J22" s="263" t="s">
        <v>307</v>
      </c>
      <c r="K22" s="263" t="s">
        <v>322</v>
      </c>
      <c r="L22" s="263" t="s">
        <v>2342</v>
      </c>
      <c r="M22" s="263" t="s">
        <v>223</v>
      </c>
      <c r="N22" s="263" t="s">
        <v>2331</v>
      </c>
      <c r="O22" s="263"/>
      <c r="P22" s="263" t="s">
        <v>2343</v>
      </c>
      <c r="Q22" s="263"/>
      <c r="R22" s="286">
        <v>3</v>
      </c>
      <c r="S22" s="243">
        <v>24</v>
      </c>
      <c r="T22" s="243">
        <v>10</v>
      </c>
      <c r="V22" s="263" t="s">
        <v>2344</v>
      </c>
      <c r="AA22" s="261" t="s">
        <v>2345</v>
      </c>
      <c r="AB22" s="261" t="s">
        <v>2346</v>
      </c>
    </row>
    <row r="23" spans="2:28">
      <c r="B23" s="243">
        <v>13</v>
      </c>
      <c r="C23" s="243">
        <v>4</v>
      </c>
      <c r="D23" s="86">
        <v>1</v>
      </c>
      <c r="E23" s="261" t="s">
        <v>2289</v>
      </c>
      <c r="F23" s="263" t="s">
        <v>182</v>
      </c>
      <c r="G23" s="261" t="s">
        <v>2300</v>
      </c>
      <c r="H23" s="261" t="s">
        <v>266</v>
      </c>
      <c r="I23" s="86">
        <v>35</v>
      </c>
      <c r="J23" s="263" t="s">
        <v>324</v>
      </c>
      <c r="K23" s="263" t="s">
        <v>324</v>
      </c>
      <c r="L23" s="263" t="s">
        <v>2347</v>
      </c>
      <c r="M23" s="263" t="s">
        <v>223</v>
      </c>
      <c r="N23" s="263" t="s">
        <v>2331</v>
      </c>
      <c r="O23" s="263"/>
      <c r="P23" s="263" t="s">
        <v>2348</v>
      </c>
      <c r="Q23" s="263"/>
      <c r="R23" s="286">
        <v>1</v>
      </c>
      <c r="S23" s="243">
        <v>57</v>
      </c>
      <c r="T23" s="243">
        <v>20</v>
      </c>
      <c r="V23" s="263" t="s">
        <v>179</v>
      </c>
      <c r="AA23" s="261" t="s">
        <v>2349</v>
      </c>
      <c r="AB23" s="261" t="s">
        <v>271</v>
      </c>
    </row>
    <row r="24" spans="2:28">
      <c r="B24" s="243">
        <v>14</v>
      </c>
      <c r="C24" s="243">
        <v>4</v>
      </c>
      <c r="D24" s="86">
        <v>2</v>
      </c>
      <c r="E24" s="261" t="s">
        <v>2296</v>
      </c>
      <c r="F24" s="263" t="s">
        <v>182</v>
      </c>
      <c r="G24" s="261" t="s">
        <v>2306</v>
      </c>
      <c r="H24" s="261" t="s">
        <v>266</v>
      </c>
      <c r="I24" s="86">
        <v>135</v>
      </c>
      <c r="J24" s="263" t="s">
        <v>408</v>
      </c>
      <c r="K24" s="263" t="s">
        <v>307</v>
      </c>
      <c r="L24" s="263" t="s">
        <v>2350</v>
      </c>
      <c r="M24" s="263" t="s">
        <v>223</v>
      </c>
      <c r="N24" s="263" t="s">
        <v>2331</v>
      </c>
      <c r="O24" s="263"/>
      <c r="P24" s="263" t="s">
        <v>2351</v>
      </c>
      <c r="Q24" s="263"/>
      <c r="R24" s="286">
        <v>3</v>
      </c>
      <c r="S24" s="243">
        <v>41</v>
      </c>
      <c r="T24" s="243">
        <v>35</v>
      </c>
      <c r="V24" s="263" t="s">
        <v>353</v>
      </c>
      <c r="W24" s="86">
        <v>1</v>
      </c>
      <c r="X24" s="86">
        <v>8</v>
      </c>
      <c r="Y24" s="86">
        <v>1</v>
      </c>
      <c r="AA24" s="261" t="s">
        <v>2352</v>
      </c>
      <c r="AB24" s="261" t="s">
        <v>354</v>
      </c>
    </row>
    <row r="25" spans="2:28">
      <c r="B25" s="243">
        <v>15</v>
      </c>
      <c r="C25" s="243">
        <v>4</v>
      </c>
      <c r="D25" s="86">
        <v>3</v>
      </c>
      <c r="E25" s="261" t="s">
        <v>2288</v>
      </c>
      <c r="F25" s="263" t="s">
        <v>7</v>
      </c>
      <c r="G25" s="261" t="s">
        <v>395</v>
      </c>
      <c r="H25" s="261" t="s">
        <v>264</v>
      </c>
      <c r="I25" s="86">
        <v>61</v>
      </c>
      <c r="J25" s="263" t="s">
        <v>2353</v>
      </c>
      <c r="K25" s="263" t="s">
        <v>2354</v>
      </c>
      <c r="L25" s="263" t="s">
        <v>2355</v>
      </c>
      <c r="M25" s="263" t="s">
        <v>223</v>
      </c>
      <c r="N25" s="263" t="s">
        <v>2331</v>
      </c>
      <c r="O25" s="263"/>
      <c r="P25" s="263" t="s">
        <v>2356</v>
      </c>
      <c r="Q25" s="263"/>
      <c r="R25" s="286">
        <v>3</v>
      </c>
      <c r="S25" s="243">
        <v>4</v>
      </c>
      <c r="T25" s="243">
        <v>38</v>
      </c>
      <c r="V25" s="263" t="s">
        <v>404</v>
      </c>
      <c r="AA25" s="261" t="s">
        <v>2357</v>
      </c>
      <c r="AB25" s="261" t="s">
        <v>405</v>
      </c>
    </row>
    <row r="26" spans="2:28">
      <c r="B26" s="243">
        <v>16</v>
      </c>
      <c r="C26" s="243">
        <v>4</v>
      </c>
      <c r="D26" s="86">
        <v>4</v>
      </c>
      <c r="E26" s="261" t="s">
        <v>2295</v>
      </c>
      <c r="F26" s="263" t="s">
        <v>182</v>
      </c>
      <c r="G26" s="261" t="s">
        <v>398</v>
      </c>
      <c r="H26" s="261" t="s">
        <v>262</v>
      </c>
      <c r="I26" s="86">
        <v>63</v>
      </c>
      <c r="J26" s="263" t="s">
        <v>307</v>
      </c>
      <c r="K26" s="263" t="s">
        <v>433</v>
      </c>
      <c r="L26" s="263" t="s">
        <v>778</v>
      </c>
      <c r="M26" s="263" t="s">
        <v>223</v>
      </c>
      <c r="N26" s="263" t="s">
        <v>2358</v>
      </c>
      <c r="O26" s="263"/>
      <c r="P26" s="263" t="s">
        <v>2359</v>
      </c>
      <c r="Q26" s="263"/>
      <c r="R26" s="286">
        <v>3</v>
      </c>
      <c r="S26" s="243">
        <v>10</v>
      </c>
      <c r="T26" s="243">
        <v>11</v>
      </c>
      <c r="V26" s="263" t="s">
        <v>448</v>
      </c>
      <c r="AA26" s="261" t="s">
        <v>2360</v>
      </c>
      <c r="AB26" s="261" t="s">
        <v>2361</v>
      </c>
    </row>
    <row r="27" spans="2:28">
      <c r="B27" s="243">
        <v>17</v>
      </c>
      <c r="C27" s="243">
        <v>5</v>
      </c>
      <c r="D27" s="86">
        <v>1</v>
      </c>
      <c r="E27" s="261" t="s">
        <v>398</v>
      </c>
      <c r="F27" s="263" t="s">
        <v>182</v>
      </c>
      <c r="G27" s="261" t="s">
        <v>2289</v>
      </c>
      <c r="H27" s="261" t="s">
        <v>266</v>
      </c>
      <c r="I27" s="86">
        <v>80</v>
      </c>
      <c r="J27" s="263" t="s">
        <v>2362</v>
      </c>
      <c r="K27" s="263" t="s">
        <v>307</v>
      </c>
      <c r="L27" s="263" t="s">
        <v>2363</v>
      </c>
      <c r="M27" s="263" t="s">
        <v>223</v>
      </c>
      <c r="N27" s="263" t="s">
        <v>2358</v>
      </c>
      <c r="O27" s="263"/>
      <c r="P27" s="263" t="s">
        <v>2364</v>
      </c>
      <c r="Q27" s="263"/>
      <c r="R27" s="286">
        <v>3</v>
      </c>
      <c r="S27" s="243">
        <v>16</v>
      </c>
      <c r="T27" s="243">
        <v>45</v>
      </c>
      <c r="V27" s="263" t="s">
        <v>2365</v>
      </c>
      <c r="AA27" s="261" t="s">
        <v>2366</v>
      </c>
      <c r="AB27" s="261" t="s">
        <v>2367</v>
      </c>
    </row>
    <row r="28" spans="2:28">
      <c r="B28" s="243">
        <v>18</v>
      </c>
      <c r="C28" s="243">
        <v>5</v>
      </c>
      <c r="D28" s="86">
        <v>2</v>
      </c>
      <c r="E28" s="261" t="s">
        <v>395</v>
      </c>
      <c r="F28" s="263" t="s">
        <v>182</v>
      </c>
      <c r="G28" s="261" t="s">
        <v>2295</v>
      </c>
      <c r="H28" s="261" t="s">
        <v>268</v>
      </c>
      <c r="I28" s="86">
        <v>45</v>
      </c>
      <c r="J28" s="263" t="s">
        <v>307</v>
      </c>
      <c r="K28" s="263" t="s">
        <v>307</v>
      </c>
      <c r="L28" s="263" t="s">
        <v>2368</v>
      </c>
      <c r="M28" s="263" t="s">
        <v>223</v>
      </c>
      <c r="N28" s="263" t="s">
        <v>2358</v>
      </c>
      <c r="O28" s="263"/>
      <c r="P28" s="263" t="s">
        <v>2369</v>
      </c>
      <c r="Q28" s="263"/>
      <c r="R28" s="286">
        <v>2</v>
      </c>
      <c r="S28" s="243">
        <v>18</v>
      </c>
      <c r="T28" s="243">
        <v>26</v>
      </c>
      <c r="V28" s="263" t="s">
        <v>2370</v>
      </c>
      <c r="W28" s="86">
        <v>1</v>
      </c>
      <c r="X28" s="86">
        <v>6</v>
      </c>
      <c r="AA28" s="261" t="s">
        <v>2371</v>
      </c>
      <c r="AB28" s="261" t="s">
        <v>2372</v>
      </c>
    </row>
    <row r="29" spans="2:28">
      <c r="B29" s="243">
        <v>19</v>
      </c>
      <c r="C29" s="243">
        <v>5</v>
      </c>
      <c r="D29" s="86">
        <v>3</v>
      </c>
      <c r="E29" s="261" t="s">
        <v>2306</v>
      </c>
      <c r="F29" s="263" t="s">
        <v>8</v>
      </c>
      <c r="G29" s="261" t="s">
        <v>2288</v>
      </c>
      <c r="H29" s="261" t="s">
        <v>264</v>
      </c>
      <c r="I29" s="86">
        <v>56</v>
      </c>
      <c r="J29" s="263" t="s">
        <v>2194</v>
      </c>
      <c r="K29" s="263" t="s">
        <v>2191</v>
      </c>
      <c r="L29" s="263" t="s">
        <v>2373</v>
      </c>
      <c r="M29" s="263" t="s">
        <v>223</v>
      </c>
      <c r="N29" s="263" t="s">
        <v>2358</v>
      </c>
      <c r="O29" s="263"/>
      <c r="P29" s="263" t="s">
        <v>2374</v>
      </c>
      <c r="Q29" s="263"/>
      <c r="R29" s="286">
        <v>2</v>
      </c>
      <c r="S29" s="243">
        <v>50</v>
      </c>
      <c r="T29" s="243">
        <v>2</v>
      </c>
      <c r="V29" s="263" t="s">
        <v>1795</v>
      </c>
      <c r="AA29" s="261" t="s">
        <v>2375</v>
      </c>
      <c r="AB29" s="261" t="s">
        <v>1797</v>
      </c>
    </row>
    <row r="30" spans="2:28">
      <c r="B30" s="243">
        <v>20</v>
      </c>
      <c r="C30" s="243">
        <v>5</v>
      </c>
      <c r="D30" s="86">
        <v>4</v>
      </c>
      <c r="E30" s="261" t="s">
        <v>2300</v>
      </c>
      <c r="F30" s="263" t="s">
        <v>182</v>
      </c>
      <c r="G30" s="261" t="s">
        <v>2296</v>
      </c>
      <c r="H30" s="261" t="s">
        <v>266</v>
      </c>
      <c r="I30" s="86">
        <v>51</v>
      </c>
      <c r="J30" s="263" t="s">
        <v>324</v>
      </c>
      <c r="K30" s="263" t="s">
        <v>442</v>
      </c>
      <c r="L30" s="263" t="s">
        <v>2376</v>
      </c>
      <c r="M30" s="263" t="s">
        <v>223</v>
      </c>
      <c r="N30" s="263" t="s">
        <v>2358</v>
      </c>
      <c r="O30" s="263"/>
      <c r="P30" s="263" t="s">
        <v>2377</v>
      </c>
      <c r="Q30" s="263"/>
      <c r="R30" s="286">
        <v>2</v>
      </c>
      <c r="S30" s="243">
        <v>23</v>
      </c>
      <c r="T30" s="243">
        <v>28</v>
      </c>
      <c r="V30" s="263" t="s">
        <v>425</v>
      </c>
      <c r="AA30" s="261" t="s">
        <v>2378</v>
      </c>
      <c r="AB30" s="261" t="s">
        <v>426</v>
      </c>
    </row>
    <row r="31" spans="2:28">
      <c r="B31" s="243">
        <v>21</v>
      </c>
      <c r="C31" s="243">
        <v>6</v>
      </c>
      <c r="D31" s="86">
        <v>1</v>
      </c>
      <c r="E31" s="261" t="s">
        <v>2289</v>
      </c>
      <c r="F31" s="263" t="s">
        <v>182</v>
      </c>
      <c r="G31" s="261" t="s">
        <v>2296</v>
      </c>
      <c r="H31" s="261" t="s">
        <v>268</v>
      </c>
      <c r="I31" s="86">
        <v>192</v>
      </c>
      <c r="J31" s="263" t="s">
        <v>307</v>
      </c>
      <c r="K31" s="263" t="s">
        <v>442</v>
      </c>
      <c r="L31" s="263" t="s">
        <v>2379</v>
      </c>
      <c r="M31" s="263" t="s">
        <v>223</v>
      </c>
      <c r="N31" s="263" t="s">
        <v>2358</v>
      </c>
      <c r="O31" s="263"/>
      <c r="P31" s="263" t="s">
        <v>2380</v>
      </c>
      <c r="Q31" s="263"/>
      <c r="R31" s="286">
        <v>4</v>
      </c>
      <c r="S31" s="243">
        <v>0</v>
      </c>
      <c r="T31" s="243">
        <v>47</v>
      </c>
      <c r="V31" s="263" t="s">
        <v>2381</v>
      </c>
      <c r="W31" s="86">
        <v>1</v>
      </c>
      <c r="X31" s="86">
        <v>6</v>
      </c>
      <c r="AA31" s="261" t="s">
        <v>2382</v>
      </c>
      <c r="AB31" s="261" t="s">
        <v>2383</v>
      </c>
    </row>
    <row r="32" spans="2:28">
      <c r="B32" s="243">
        <v>22</v>
      </c>
      <c r="C32" s="243">
        <v>6</v>
      </c>
      <c r="D32" s="86">
        <v>2</v>
      </c>
      <c r="E32" s="261" t="s">
        <v>2288</v>
      </c>
      <c r="F32" s="263" t="s">
        <v>7</v>
      </c>
      <c r="G32" s="261" t="s">
        <v>2300</v>
      </c>
      <c r="H32" s="261" t="s">
        <v>264</v>
      </c>
      <c r="I32" s="86">
        <v>76</v>
      </c>
      <c r="J32" s="263" t="s">
        <v>1145</v>
      </c>
      <c r="K32" s="263" t="s">
        <v>2384</v>
      </c>
      <c r="L32" s="263" t="s">
        <v>2385</v>
      </c>
      <c r="M32" s="263" t="s">
        <v>223</v>
      </c>
      <c r="N32" s="263" t="s">
        <v>2358</v>
      </c>
      <c r="O32" s="263"/>
      <c r="P32" s="263" t="s">
        <v>2386</v>
      </c>
      <c r="Q32" s="263"/>
      <c r="R32" s="286">
        <v>3</v>
      </c>
      <c r="S32" s="243">
        <v>6</v>
      </c>
      <c r="T32" s="243">
        <v>24</v>
      </c>
      <c r="V32" s="263" t="s">
        <v>14</v>
      </c>
      <c r="AA32" s="261" t="s">
        <v>2387</v>
      </c>
      <c r="AB32" s="261" t="s">
        <v>490</v>
      </c>
    </row>
    <row r="33" spans="2:28">
      <c r="B33" s="243">
        <v>23</v>
      </c>
      <c r="C33" s="243">
        <v>6</v>
      </c>
      <c r="D33" s="86">
        <v>3</v>
      </c>
      <c r="E33" s="261" t="s">
        <v>2295</v>
      </c>
      <c r="F33" s="263" t="s">
        <v>182</v>
      </c>
      <c r="G33" s="261" t="s">
        <v>2306</v>
      </c>
      <c r="H33" s="261" t="s">
        <v>262</v>
      </c>
      <c r="I33" s="86">
        <v>43</v>
      </c>
      <c r="J33" s="263" t="s">
        <v>307</v>
      </c>
      <c r="K33" s="263" t="s">
        <v>307</v>
      </c>
      <c r="L33" s="263" t="s">
        <v>2388</v>
      </c>
      <c r="M33" s="263" t="s">
        <v>223</v>
      </c>
      <c r="N33" s="263" t="s">
        <v>2358</v>
      </c>
      <c r="O33" s="263"/>
      <c r="P33" s="263" t="s">
        <v>2389</v>
      </c>
      <c r="Q33" s="263"/>
      <c r="R33" s="286">
        <v>2</v>
      </c>
      <c r="S33" s="243">
        <v>45</v>
      </c>
      <c r="T33" s="243">
        <v>42</v>
      </c>
      <c r="V33" s="263" t="s">
        <v>2390</v>
      </c>
      <c r="AA33" s="261" t="s">
        <v>2391</v>
      </c>
      <c r="AB33" s="261" t="s">
        <v>2392</v>
      </c>
    </row>
    <row r="34" spans="2:28">
      <c r="B34" s="243">
        <v>24</v>
      </c>
      <c r="C34" s="243">
        <v>6</v>
      </c>
      <c r="D34" s="86">
        <v>4</v>
      </c>
      <c r="E34" s="261" t="s">
        <v>398</v>
      </c>
      <c r="F34" s="263" t="s">
        <v>7</v>
      </c>
      <c r="G34" s="261" t="s">
        <v>395</v>
      </c>
      <c r="H34" s="261" t="s">
        <v>264</v>
      </c>
      <c r="I34" s="86">
        <v>66</v>
      </c>
      <c r="J34" s="263" t="s">
        <v>2393</v>
      </c>
      <c r="K34" s="263" t="s">
        <v>265</v>
      </c>
      <c r="L34" s="263" t="s">
        <v>2394</v>
      </c>
      <c r="M34" s="263" t="s">
        <v>223</v>
      </c>
      <c r="N34" s="263" t="s">
        <v>2395</v>
      </c>
      <c r="O34" s="263"/>
      <c r="P34" s="263" t="s">
        <v>2396</v>
      </c>
      <c r="Q34" s="263"/>
      <c r="R34" s="286">
        <v>3</v>
      </c>
      <c r="S34" s="243">
        <v>5</v>
      </c>
      <c r="T34" s="243">
        <v>17</v>
      </c>
      <c r="V34" s="263" t="s">
        <v>344</v>
      </c>
      <c r="AA34" s="261" t="s">
        <v>2397</v>
      </c>
      <c r="AB34" s="261" t="s">
        <v>345</v>
      </c>
    </row>
    <row r="35" spans="2:28">
      <c r="B35" s="243">
        <v>25</v>
      </c>
      <c r="C35" s="243">
        <v>7</v>
      </c>
      <c r="D35" s="86">
        <v>1</v>
      </c>
      <c r="E35" s="261" t="s">
        <v>395</v>
      </c>
      <c r="F35" s="263" t="s">
        <v>182</v>
      </c>
      <c r="G35" s="261" t="s">
        <v>2289</v>
      </c>
      <c r="H35" s="261" t="s">
        <v>268</v>
      </c>
      <c r="I35" s="86">
        <v>49</v>
      </c>
      <c r="J35" s="263" t="s">
        <v>307</v>
      </c>
      <c r="K35" s="263" t="s">
        <v>307</v>
      </c>
      <c r="L35" s="263" t="s">
        <v>2398</v>
      </c>
      <c r="M35" s="263" t="s">
        <v>223</v>
      </c>
      <c r="N35" s="263" t="s">
        <v>2395</v>
      </c>
      <c r="O35" s="263"/>
      <c r="P35" s="263" t="s">
        <v>2399</v>
      </c>
      <c r="Q35" s="263"/>
      <c r="R35" s="286">
        <v>2</v>
      </c>
      <c r="S35" s="243">
        <v>13</v>
      </c>
      <c r="T35" s="243">
        <v>55</v>
      </c>
      <c r="V35" s="263" t="s">
        <v>457</v>
      </c>
      <c r="W35" s="86">
        <v>1</v>
      </c>
      <c r="X35" s="86">
        <v>6</v>
      </c>
      <c r="AA35" s="261" t="s">
        <v>2400</v>
      </c>
      <c r="AB35" s="261" t="s">
        <v>458</v>
      </c>
    </row>
    <row r="36" spans="2:28">
      <c r="B36" s="243">
        <v>26</v>
      </c>
      <c r="C36" s="243">
        <v>7</v>
      </c>
      <c r="D36" s="86">
        <v>2</v>
      </c>
      <c r="E36" s="261" t="s">
        <v>2306</v>
      </c>
      <c r="F36" s="263" t="s">
        <v>182</v>
      </c>
      <c r="G36" s="261" t="s">
        <v>398</v>
      </c>
      <c r="H36" s="261" t="s">
        <v>262</v>
      </c>
      <c r="I36" s="86">
        <v>95</v>
      </c>
      <c r="J36" s="263" t="s">
        <v>307</v>
      </c>
      <c r="K36" s="263" t="s">
        <v>317</v>
      </c>
      <c r="L36" s="263" t="s">
        <v>2401</v>
      </c>
      <c r="M36" s="263" t="s">
        <v>223</v>
      </c>
      <c r="N36" s="263" t="s">
        <v>2395</v>
      </c>
      <c r="O36" s="263"/>
      <c r="P36" s="263" t="s">
        <v>2402</v>
      </c>
      <c r="Q36" s="263"/>
      <c r="R36" s="286">
        <v>3</v>
      </c>
      <c r="S36" s="243">
        <v>28</v>
      </c>
      <c r="T36" s="243">
        <v>40</v>
      </c>
      <c r="V36" s="263" t="s">
        <v>2403</v>
      </c>
      <c r="AA36" s="261" t="s">
        <v>2404</v>
      </c>
      <c r="AB36" s="261" t="s">
        <v>2405</v>
      </c>
    </row>
    <row r="37" spans="2:28">
      <c r="B37" s="243">
        <v>27</v>
      </c>
      <c r="C37" s="243">
        <v>7</v>
      </c>
      <c r="D37" s="86">
        <v>3</v>
      </c>
      <c r="E37" s="261" t="s">
        <v>2300</v>
      </c>
      <c r="F37" s="263" t="s">
        <v>182</v>
      </c>
      <c r="G37" s="261" t="s">
        <v>2295</v>
      </c>
      <c r="H37" s="261" t="s">
        <v>268</v>
      </c>
      <c r="I37" s="86">
        <v>65</v>
      </c>
      <c r="J37" s="263" t="s">
        <v>408</v>
      </c>
      <c r="K37" s="263" t="s">
        <v>307</v>
      </c>
      <c r="L37" s="263" t="s">
        <v>2406</v>
      </c>
      <c r="M37" s="263" t="s">
        <v>223</v>
      </c>
      <c r="N37" s="263" t="s">
        <v>2395</v>
      </c>
      <c r="O37" s="263"/>
      <c r="P37" s="263" t="s">
        <v>2407</v>
      </c>
      <c r="Q37" s="263"/>
      <c r="R37" s="286">
        <v>3</v>
      </c>
      <c r="S37" s="243">
        <v>2</v>
      </c>
      <c r="T37" s="243">
        <v>58</v>
      </c>
      <c r="V37" s="263" t="s">
        <v>2408</v>
      </c>
      <c r="W37" s="86">
        <v>1</v>
      </c>
      <c r="X37" s="86">
        <v>6</v>
      </c>
      <c r="AA37" s="261" t="s">
        <v>2409</v>
      </c>
      <c r="AB37" s="261" t="s">
        <v>2410</v>
      </c>
    </row>
    <row r="38" spans="2:28">
      <c r="B38" s="243">
        <v>28</v>
      </c>
      <c r="C38" s="243">
        <v>7</v>
      </c>
      <c r="D38" s="86">
        <v>4</v>
      </c>
      <c r="E38" s="261" t="s">
        <v>2296</v>
      </c>
      <c r="F38" s="263" t="s">
        <v>182</v>
      </c>
      <c r="G38" s="261" t="s">
        <v>2288</v>
      </c>
      <c r="H38" s="261" t="s">
        <v>268</v>
      </c>
      <c r="I38" s="86">
        <v>120</v>
      </c>
      <c r="J38" s="263" t="s">
        <v>497</v>
      </c>
      <c r="K38" s="263" t="s">
        <v>307</v>
      </c>
      <c r="L38" s="263" t="s">
        <v>2411</v>
      </c>
      <c r="M38" s="263" t="s">
        <v>223</v>
      </c>
      <c r="N38" s="263" t="s">
        <v>2395</v>
      </c>
      <c r="O38" s="263"/>
      <c r="P38" s="263" t="s">
        <v>2412</v>
      </c>
      <c r="Q38" s="263"/>
      <c r="R38" s="286">
        <v>3</v>
      </c>
      <c r="S38" s="243">
        <v>34</v>
      </c>
      <c r="T38" s="243">
        <v>11</v>
      </c>
      <c r="V38" s="263" t="s">
        <v>457</v>
      </c>
      <c r="W38" s="86">
        <v>1</v>
      </c>
      <c r="X38" s="86">
        <v>6</v>
      </c>
      <c r="AA38" s="261" t="s">
        <v>2413</v>
      </c>
      <c r="AB38" s="261" t="s">
        <v>458</v>
      </c>
    </row>
    <row r="39" spans="2:28">
      <c r="B39" s="243">
        <v>29</v>
      </c>
      <c r="C39" s="243">
        <v>8</v>
      </c>
      <c r="D39" s="86">
        <v>1</v>
      </c>
      <c r="E39" s="261" t="s">
        <v>2289</v>
      </c>
      <c r="F39" s="263" t="s">
        <v>182</v>
      </c>
      <c r="G39" s="261" t="s">
        <v>2288</v>
      </c>
      <c r="H39" s="261" t="s">
        <v>262</v>
      </c>
      <c r="I39" s="86">
        <v>83</v>
      </c>
      <c r="J39" s="263" t="s">
        <v>2414</v>
      </c>
      <c r="K39" s="263" t="s">
        <v>307</v>
      </c>
      <c r="L39" s="263" t="s">
        <v>2415</v>
      </c>
      <c r="M39" s="263" t="s">
        <v>223</v>
      </c>
      <c r="N39" s="263" t="s">
        <v>2395</v>
      </c>
      <c r="O39" s="263"/>
      <c r="P39" s="263" t="s">
        <v>2416</v>
      </c>
      <c r="Q39" s="263"/>
      <c r="R39" s="286">
        <v>3</v>
      </c>
      <c r="S39" s="243">
        <v>12</v>
      </c>
      <c r="T39" s="243">
        <v>24</v>
      </c>
      <c r="V39" s="263" t="s">
        <v>446</v>
      </c>
      <c r="W39" s="86">
        <v>1</v>
      </c>
      <c r="X39" s="86">
        <v>7</v>
      </c>
      <c r="Y39" s="86">
        <v>1</v>
      </c>
      <c r="Z39" s="259" t="s">
        <v>392</v>
      </c>
      <c r="AA39" s="261" t="s">
        <v>2417</v>
      </c>
      <c r="AB39" s="261" t="s">
        <v>447</v>
      </c>
    </row>
    <row r="40" spans="2:28">
      <c r="B40" s="243">
        <v>30</v>
      </c>
      <c r="C40" s="243">
        <v>8</v>
      </c>
      <c r="D40" s="86">
        <v>2</v>
      </c>
      <c r="E40" s="261" t="s">
        <v>2296</v>
      </c>
      <c r="F40" s="263" t="s">
        <v>182</v>
      </c>
      <c r="G40" s="261" t="s">
        <v>2295</v>
      </c>
      <c r="H40" s="261" t="s">
        <v>262</v>
      </c>
      <c r="I40" s="86">
        <v>146</v>
      </c>
      <c r="J40" s="263" t="s">
        <v>324</v>
      </c>
      <c r="K40" s="263" t="s">
        <v>307</v>
      </c>
      <c r="L40" s="263" t="s">
        <v>2418</v>
      </c>
      <c r="M40" s="263" t="s">
        <v>223</v>
      </c>
      <c r="N40" s="263" t="s">
        <v>2395</v>
      </c>
      <c r="O40" s="263"/>
      <c r="P40" s="263" t="s">
        <v>2419</v>
      </c>
      <c r="Q40" s="263"/>
      <c r="R40" s="286">
        <v>3</v>
      </c>
      <c r="S40" s="243">
        <v>45</v>
      </c>
      <c r="T40" s="243">
        <v>40</v>
      </c>
      <c r="V40" s="263" t="s">
        <v>406</v>
      </c>
      <c r="W40" s="86">
        <v>1</v>
      </c>
      <c r="X40" s="86">
        <v>7</v>
      </c>
      <c r="Y40" s="86">
        <v>1</v>
      </c>
      <c r="Z40" s="259" t="s">
        <v>392</v>
      </c>
      <c r="AA40" s="261" t="s">
        <v>2420</v>
      </c>
      <c r="AB40" s="261" t="s">
        <v>407</v>
      </c>
    </row>
    <row r="41" spans="2:28">
      <c r="B41" s="243">
        <v>31</v>
      </c>
      <c r="C41" s="243">
        <v>8</v>
      </c>
      <c r="D41" s="86">
        <v>3</v>
      </c>
      <c r="E41" s="261" t="s">
        <v>2300</v>
      </c>
      <c r="F41" s="263" t="s">
        <v>182</v>
      </c>
      <c r="G41" s="261" t="s">
        <v>398</v>
      </c>
      <c r="H41" s="261" t="s">
        <v>266</v>
      </c>
      <c r="I41" s="86">
        <v>61</v>
      </c>
      <c r="J41" s="263" t="s">
        <v>324</v>
      </c>
      <c r="K41" s="263" t="s">
        <v>465</v>
      </c>
      <c r="L41" s="263" t="s">
        <v>2421</v>
      </c>
      <c r="M41" s="263" t="s">
        <v>223</v>
      </c>
      <c r="N41" s="263" t="s">
        <v>2422</v>
      </c>
      <c r="O41" s="263"/>
      <c r="P41" s="263" t="s">
        <v>2423</v>
      </c>
      <c r="Q41" s="263"/>
      <c r="R41" s="286">
        <v>2</v>
      </c>
      <c r="S41" s="243">
        <v>58</v>
      </c>
      <c r="T41" s="243">
        <v>21</v>
      </c>
      <c r="V41" s="263" t="s">
        <v>399</v>
      </c>
      <c r="AA41" s="261" t="s">
        <v>2424</v>
      </c>
      <c r="AB41" s="261" t="s">
        <v>1821</v>
      </c>
    </row>
    <row r="42" spans="2:28">
      <c r="B42" s="243">
        <v>32</v>
      </c>
      <c r="C42" s="243">
        <v>8</v>
      </c>
      <c r="D42" s="86">
        <v>4</v>
      </c>
      <c r="E42" s="261" t="s">
        <v>2306</v>
      </c>
      <c r="F42" s="263" t="s">
        <v>182</v>
      </c>
      <c r="G42" s="261" t="s">
        <v>395</v>
      </c>
      <c r="H42" s="261" t="s">
        <v>266</v>
      </c>
      <c r="I42" s="86">
        <v>154</v>
      </c>
      <c r="J42" s="263" t="s">
        <v>307</v>
      </c>
      <c r="K42" s="263" t="s">
        <v>307</v>
      </c>
      <c r="L42" s="263" t="s">
        <v>2425</v>
      </c>
      <c r="M42" s="263" t="s">
        <v>223</v>
      </c>
      <c r="N42" s="263" t="s">
        <v>2422</v>
      </c>
      <c r="O42" s="263"/>
      <c r="P42" s="263" t="s">
        <v>2426</v>
      </c>
      <c r="Q42" s="263"/>
      <c r="R42" s="286">
        <v>3</v>
      </c>
      <c r="S42" s="243">
        <v>46</v>
      </c>
      <c r="T42" s="243">
        <v>38</v>
      </c>
      <c r="V42" s="263" t="s">
        <v>315</v>
      </c>
      <c r="AA42" s="261" t="s">
        <v>2427</v>
      </c>
      <c r="AB42" s="261" t="s">
        <v>316</v>
      </c>
    </row>
    <row r="43" spans="2:28">
      <c r="B43" s="243">
        <v>33</v>
      </c>
      <c r="C43" s="243">
        <v>9</v>
      </c>
      <c r="D43" s="86">
        <v>1</v>
      </c>
      <c r="E43" s="261" t="s">
        <v>2306</v>
      </c>
      <c r="F43" s="263" t="s">
        <v>182</v>
      </c>
      <c r="G43" s="261" t="s">
        <v>2289</v>
      </c>
      <c r="H43" s="261" t="s">
        <v>268</v>
      </c>
      <c r="I43" s="86">
        <v>120</v>
      </c>
      <c r="J43" s="263" t="s">
        <v>307</v>
      </c>
      <c r="K43" s="263" t="s">
        <v>307</v>
      </c>
      <c r="L43" s="263" t="s">
        <v>2428</v>
      </c>
      <c r="M43" s="263" t="s">
        <v>223</v>
      </c>
      <c r="N43" s="263" t="s">
        <v>2422</v>
      </c>
      <c r="O43" s="263"/>
      <c r="P43" s="263" t="s">
        <v>2429</v>
      </c>
      <c r="Q43" s="263"/>
      <c r="R43" s="286">
        <v>3</v>
      </c>
      <c r="S43" s="243">
        <v>35</v>
      </c>
      <c r="T43" s="243">
        <v>26</v>
      </c>
      <c r="V43" s="263" t="s">
        <v>2314</v>
      </c>
      <c r="W43" s="86">
        <v>1</v>
      </c>
      <c r="X43" s="86">
        <v>6</v>
      </c>
      <c r="AA43" s="261" t="s">
        <v>2430</v>
      </c>
      <c r="AB43" s="261" t="s">
        <v>2316</v>
      </c>
    </row>
    <row r="44" spans="2:28">
      <c r="B44" s="243">
        <v>34</v>
      </c>
      <c r="C44" s="243">
        <v>9</v>
      </c>
      <c r="D44" s="86">
        <v>2</v>
      </c>
      <c r="E44" s="261" t="s">
        <v>395</v>
      </c>
      <c r="F44" s="263" t="s">
        <v>182</v>
      </c>
      <c r="G44" s="261" t="s">
        <v>2300</v>
      </c>
      <c r="H44" s="261" t="s">
        <v>266</v>
      </c>
      <c r="I44" s="86">
        <v>169</v>
      </c>
      <c r="J44" s="263" t="s">
        <v>307</v>
      </c>
      <c r="K44" s="263" t="s">
        <v>324</v>
      </c>
      <c r="L44" s="263" t="s">
        <v>2431</v>
      </c>
      <c r="M44" s="263" t="s">
        <v>223</v>
      </c>
      <c r="N44" s="263" t="s">
        <v>2422</v>
      </c>
      <c r="O44" s="263"/>
      <c r="P44" s="263" t="s">
        <v>2432</v>
      </c>
      <c r="Q44" s="263"/>
      <c r="R44" s="286">
        <v>3</v>
      </c>
      <c r="S44" s="243">
        <v>51</v>
      </c>
      <c r="T44" s="243">
        <v>28</v>
      </c>
      <c r="V44" s="263" t="s">
        <v>978</v>
      </c>
      <c r="W44" s="86">
        <v>1</v>
      </c>
      <c r="X44" s="86">
        <v>10</v>
      </c>
      <c r="Y44" s="86">
        <v>1</v>
      </c>
      <c r="AA44" s="261" t="s">
        <v>2433</v>
      </c>
      <c r="AB44" s="261" t="s">
        <v>980</v>
      </c>
    </row>
    <row r="45" spans="2:28">
      <c r="B45" s="243">
        <v>35</v>
      </c>
      <c r="C45" s="243">
        <v>9</v>
      </c>
      <c r="D45" s="86">
        <v>3</v>
      </c>
      <c r="E45" s="261" t="s">
        <v>398</v>
      </c>
      <c r="F45" s="263" t="s">
        <v>182</v>
      </c>
      <c r="G45" s="261" t="s">
        <v>2296</v>
      </c>
      <c r="H45" s="261" t="s">
        <v>279</v>
      </c>
      <c r="I45" s="86">
        <v>176</v>
      </c>
      <c r="J45" s="263" t="s">
        <v>322</v>
      </c>
      <c r="K45" s="263" t="s">
        <v>307</v>
      </c>
      <c r="L45" s="263" t="s">
        <v>2434</v>
      </c>
      <c r="M45" s="263" t="s">
        <v>223</v>
      </c>
      <c r="N45" s="263" t="s">
        <v>2422</v>
      </c>
      <c r="O45" s="263"/>
      <c r="P45" s="263" t="s">
        <v>434</v>
      </c>
      <c r="Q45" s="263"/>
      <c r="R45" s="286">
        <v>3</v>
      </c>
      <c r="S45" s="243">
        <v>55</v>
      </c>
      <c r="T45" s="243">
        <v>32</v>
      </c>
      <c r="V45" s="263" t="s">
        <v>772</v>
      </c>
      <c r="AA45" s="261" t="s">
        <v>2435</v>
      </c>
      <c r="AB45" s="261" t="s">
        <v>271</v>
      </c>
    </row>
    <row r="46" spans="2:28">
      <c r="B46" s="243">
        <v>36</v>
      </c>
      <c r="C46" s="243">
        <v>9</v>
      </c>
      <c r="D46" s="86">
        <v>4</v>
      </c>
      <c r="E46" s="261" t="s">
        <v>2295</v>
      </c>
      <c r="F46" s="263" t="s">
        <v>182</v>
      </c>
      <c r="G46" s="261" t="s">
        <v>2288</v>
      </c>
      <c r="H46" s="261" t="s">
        <v>266</v>
      </c>
      <c r="I46" s="86">
        <v>47</v>
      </c>
      <c r="J46" s="263" t="s">
        <v>307</v>
      </c>
      <c r="K46" s="263" t="s">
        <v>307</v>
      </c>
      <c r="L46" s="263" t="s">
        <v>2436</v>
      </c>
      <c r="M46" s="263" t="s">
        <v>223</v>
      </c>
      <c r="N46" s="263" t="s">
        <v>2422</v>
      </c>
      <c r="O46" s="263"/>
      <c r="P46" s="263" t="s">
        <v>2437</v>
      </c>
      <c r="Q46" s="263"/>
      <c r="R46" s="286">
        <v>2</v>
      </c>
      <c r="S46" s="243">
        <v>30</v>
      </c>
      <c r="T46" s="243">
        <v>28</v>
      </c>
      <c r="V46" s="263" t="s">
        <v>409</v>
      </c>
      <c r="AA46" s="261" t="s">
        <v>2438</v>
      </c>
      <c r="AB46" s="261" t="s">
        <v>2327</v>
      </c>
    </row>
    <row r="47" spans="2:28">
      <c r="B47" s="243">
        <v>37</v>
      </c>
      <c r="C47" s="243">
        <v>10</v>
      </c>
      <c r="D47" s="86">
        <v>1</v>
      </c>
      <c r="E47" s="261" t="s">
        <v>2289</v>
      </c>
      <c r="F47" s="263" t="s">
        <v>8</v>
      </c>
      <c r="G47" s="261" t="s">
        <v>2295</v>
      </c>
      <c r="H47" s="261" t="s">
        <v>267</v>
      </c>
      <c r="I47" s="86">
        <v>28</v>
      </c>
      <c r="J47" s="263" t="s">
        <v>2439</v>
      </c>
      <c r="K47" s="263" t="s">
        <v>323</v>
      </c>
      <c r="L47" s="263" t="s">
        <v>2440</v>
      </c>
      <c r="M47" s="263" t="s">
        <v>223</v>
      </c>
      <c r="N47" s="263" t="s">
        <v>2422</v>
      </c>
      <c r="O47" s="263"/>
      <c r="P47" s="263" t="s">
        <v>2441</v>
      </c>
      <c r="Q47" s="263"/>
      <c r="R47" s="286">
        <v>1</v>
      </c>
      <c r="S47" s="243">
        <v>32</v>
      </c>
      <c r="T47" s="243">
        <v>23</v>
      </c>
      <c r="V47" s="263" t="s">
        <v>1440</v>
      </c>
      <c r="AA47" s="261" t="s">
        <v>2442</v>
      </c>
      <c r="AB47" s="261" t="s">
        <v>1442</v>
      </c>
    </row>
    <row r="48" spans="2:28">
      <c r="B48" s="243">
        <v>38</v>
      </c>
      <c r="C48" s="243">
        <v>10</v>
      </c>
      <c r="D48" s="86">
        <v>2</v>
      </c>
      <c r="E48" s="261" t="s">
        <v>2288</v>
      </c>
      <c r="F48" s="263" t="s">
        <v>7</v>
      </c>
      <c r="G48" s="261" t="s">
        <v>398</v>
      </c>
      <c r="H48" s="261" t="s">
        <v>264</v>
      </c>
      <c r="I48" s="86">
        <v>88</v>
      </c>
      <c r="J48" s="263" t="s">
        <v>2443</v>
      </c>
      <c r="K48" s="263" t="s">
        <v>403</v>
      </c>
      <c r="L48" s="263" t="s">
        <v>2444</v>
      </c>
      <c r="M48" s="263" t="s">
        <v>223</v>
      </c>
      <c r="N48" s="263" t="s">
        <v>2422</v>
      </c>
      <c r="O48" s="263"/>
      <c r="P48" s="263" t="s">
        <v>2445</v>
      </c>
      <c r="Q48" s="263"/>
      <c r="R48" s="286">
        <v>3</v>
      </c>
      <c r="S48" s="243">
        <v>24</v>
      </c>
      <c r="T48" s="243">
        <v>38</v>
      </c>
      <c r="V48" s="263" t="s">
        <v>326</v>
      </c>
      <c r="W48" s="86">
        <v>1</v>
      </c>
      <c r="X48" s="86">
        <v>13</v>
      </c>
      <c r="Y48" s="86">
        <v>1</v>
      </c>
      <c r="AA48" s="261" t="s">
        <v>2446</v>
      </c>
      <c r="AB48" s="261" t="s">
        <v>339</v>
      </c>
    </row>
    <row r="49" spans="2:28">
      <c r="B49" s="243">
        <v>39</v>
      </c>
      <c r="C49" s="243">
        <v>10</v>
      </c>
      <c r="D49" s="86">
        <v>3</v>
      </c>
      <c r="E49" s="261" t="s">
        <v>2296</v>
      </c>
      <c r="F49" s="263" t="s">
        <v>7</v>
      </c>
      <c r="G49" s="261" t="s">
        <v>395</v>
      </c>
      <c r="H49" s="261" t="s">
        <v>264</v>
      </c>
      <c r="I49" s="86">
        <v>59</v>
      </c>
      <c r="J49" s="263" t="s">
        <v>2447</v>
      </c>
      <c r="K49" s="263" t="s">
        <v>934</v>
      </c>
      <c r="L49" s="263" t="s">
        <v>2448</v>
      </c>
      <c r="M49" s="263" t="s">
        <v>223</v>
      </c>
      <c r="N49" s="263" t="s">
        <v>2449</v>
      </c>
      <c r="O49" s="263"/>
      <c r="P49" s="263" t="s">
        <v>2450</v>
      </c>
      <c r="Q49" s="263"/>
      <c r="R49" s="286">
        <v>2</v>
      </c>
      <c r="S49" s="243">
        <v>48</v>
      </c>
      <c r="T49" s="243">
        <v>7</v>
      </c>
      <c r="V49" s="263" t="s">
        <v>2339</v>
      </c>
      <c r="AA49" s="261" t="s">
        <v>2451</v>
      </c>
      <c r="AB49" s="261" t="s">
        <v>2341</v>
      </c>
    </row>
    <row r="50" spans="2:28">
      <c r="B50" s="243">
        <v>40</v>
      </c>
      <c r="C50" s="243">
        <v>10</v>
      </c>
      <c r="D50" s="86">
        <v>4</v>
      </c>
      <c r="E50" s="261" t="s">
        <v>2300</v>
      </c>
      <c r="F50" s="263" t="s">
        <v>182</v>
      </c>
      <c r="G50" s="261" t="s">
        <v>2306</v>
      </c>
      <c r="H50" s="261" t="s">
        <v>268</v>
      </c>
      <c r="I50" s="86">
        <v>57</v>
      </c>
      <c r="J50" s="263" t="s">
        <v>324</v>
      </c>
      <c r="K50" s="263" t="s">
        <v>307</v>
      </c>
      <c r="L50" s="263" t="s">
        <v>2452</v>
      </c>
      <c r="M50" s="263" t="s">
        <v>223</v>
      </c>
      <c r="N50" s="263" t="s">
        <v>2449</v>
      </c>
      <c r="O50" s="263"/>
      <c r="P50" s="263" t="s">
        <v>2453</v>
      </c>
      <c r="Q50" s="263"/>
      <c r="R50" s="286">
        <v>2</v>
      </c>
      <c r="S50" s="243">
        <v>53</v>
      </c>
      <c r="T50" s="243">
        <v>11</v>
      </c>
      <c r="V50" s="263" t="s">
        <v>2344</v>
      </c>
      <c r="W50" s="86">
        <v>1</v>
      </c>
      <c r="X50" s="86">
        <v>6</v>
      </c>
      <c r="AA50" s="261" t="s">
        <v>2454</v>
      </c>
      <c r="AB50" s="261" t="s">
        <v>2346</v>
      </c>
    </row>
    <row r="51" spans="2:28">
      <c r="B51" s="243">
        <v>41</v>
      </c>
      <c r="C51" s="243">
        <v>11</v>
      </c>
      <c r="D51" s="86">
        <v>1</v>
      </c>
      <c r="E51" s="261" t="s">
        <v>2300</v>
      </c>
      <c r="F51" s="263" t="s">
        <v>182</v>
      </c>
      <c r="G51" s="261" t="s">
        <v>2289</v>
      </c>
      <c r="H51" s="261" t="s">
        <v>268</v>
      </c>
      <c r="I51" s="86">
        <v>51</v>
      </c>
      <c r="J51" s="263" t="s">
        <v>2455</v>
      </c>
      <c r="K51" s="263" t="s">
        <v>307</v>
      </c>
      <c r="L51" s="263" t="s">
        <v>2456</v>
      </c>
      <c r="M51" s="263" t="s">
        <v>223</v>
      </c>
      <c r="N51" s="263" t="s">
        <v>2449</v>
      </c>
      <c r="O51" s="263"/>
      <c r="P51" s="263" t="s">
        <v>2457</v>
      </c>
      <c r="Q51" s="263"/>
      <c r="R51" s="286">
        <v>2</v>
      </c>
      <c r="S51" s="243">
        <v>27</v>
      </c>
      <c r="T51" s="243">
        <v>37</v>
      </c>
      <c r="V51" s="263" t="s">
        <v>179</v>
      </c>
      <c r="W51" s="86">
        <v>1</v>
      </c>
      <c r="X51" s="86">
        <v>6</v>
      </c>
      <c r="AA51" s="261" t="s">
        <v>2458</v>
      </c>
      <c r="AB51" s="261" t="s">
        <v>271</v>
      </c>
    </row>
    <row r="52" spans="2:28">
      <c r="B52" s="243">
        <v>42</v>
      </c>
      <c r="C52" s="243">
        <v>11</v>
      </c>
      <c r="D52" s="86">
        <v>2</v>
      </c>
      <c r="E52" s="261" t="s">
        <v>2306</v>
      </c>
      <c r="F52" s="263" t="s">
        <v>182</v>
      </c>
      <c r="G52" s="261" t="s">
        <v>2296</v>
      </c>
      <c r="H52" s="261" t="s">
        <v>266</v>
      </c>
      <c r="I52" s="86">
        <v>131</v>
      </c>
      <c r="J52" s="263" t="s">
        <v>307</v>
      </c>
      <c r="K52" s="263" t="s">
        <v>307</v>
      </c>
      <c r="L52" s="263" t="s">
        <v>2459</v>
      </c>
      <c r="M52" s="263" t="s">
        <v>223</v>
      </c>
      <c r="N52" s="263" t="s">
        <v>2449</v>
      </c>
      <c r="O52" s="263"/>
      <c r="P52" s="263" t="s">
        <v>2460</v>
      </c>
      <c r="Q52" s="263"/>
      <c r="R52" s="286">
        <v>3</v>
      </c>
      <c r="S52" s="243">
        <v>40</v>
      </c>
      <c r="T52" s="243">
        <v>42</v>
      </c>
      <c r="V52" s="263" t="s">
        <v>353</v>
      </c>
      <c r="AA52" s="261" t="s">
        <v>2461</v>
      </c>
      <c r="AB52" s="261" t="s">
        <v>354</v>
      </c>
    </row>
    <row r="53" spans="2:28">
      <c r="B53" s="243">
        <v>43</v>
      </c>
      <c r="C53" s="243">
        <v>11</v>
      </c>
      <c r="D53" s="86">
        <v>3</v>
      </c>
      <c r="E53" s="261" t="s">
        <v>395</v>
      </c>
      <c r="F53" s="263" t="s">
        <v>182</v>
      </c>
      <c r="G53" s="261" t="s">
        <v>2288</v>
      </c>
      <c r="H53" s="261" t="s">
        <v>266</v>
      </c>
      <c r="I53" s="86">
        <v>40</v>
      </c>
      <c r="J53" s="263" t="s">
        <v>307</v>
      </c>
      <c r="K53" s="263" t="s">
        <v>307</v>
      </c>
      <c r="L53" s="263" t="s">
        <v>2462</v>
      </c>
      <c r="M53" s="263" t="s">
        <v>223</v>
      </c>
      <c r="N53" s="263" t="s">
        <v>2449</v>
      </c>
      <c r="O53" s="263"/>
      <c r="P53" s="263" t="s">
        <v>2463</v>
      </c>
      <c r="Q53" s="263"/>
      <c r="R53" s="286">
        <v>1</v>
      </c>
      <c r="S53" s="243">
        <v>37</v>
      </c>
      <c r="T53" s="243">
        <v>45</v>
      </c>
      <c r="V53" s="263" t="s">
        <v>404</v>
      </c>
      <c r="AA53" s="261" t="s">
        <v>2464</v>
      </c>
      <c r="AB53" s="261" t="s">
        <v>405</v>
      </c>
    </row>
    <row r="54" spans="2:28">
      <c r="B54" s="243">
        <v>44</v>
      </c>
      <c r="C54" s="243">
        <v>11</v>
      </c>
      <c r="D54" s="86">
        <v>4</v>
      </c>
      <c r="E54" s="261" t="s">
        <v>398</v>
      </c>
      <c r="F54" s="263" t="s">
        <v>182</v>
      </c>
      <c r="G54" s="261" t="s">
        <v>2295</v>
      </c>
      <c r="H54" s="261" t="s">
        <v>268</v>
      </c>
      <c r="I54" s="86">
        <v>47</v>
      </c>
      <c r="J54" s="263" t="s">
        <v>322</v>
      </c>
      <c r="K54" s="263" t="s">
        <v>307</v>
      </c>
      <c r="L54" s="263" t="s">
        <v>2465</v>
      </c>
      <c r="M54" s="263" t="s">
        <v>223</v>
      </c>
      <c r="N54" s="263" t="s">
        <v>2449</v>
      </c>
      <c r="O54" s="263"/>
      <c r="P54" s="263" t="s">
        <v>2466</v>
      </c>
      <c r="Q54" s="263"/>
      <c r="R54" s="286">
        <v>2</v>
      </c>
      <c r="S54" s="243">
        <v>41</v>
      </c>
      <c r="T54" s="243">
        <v>33</v>
      </c>
      <c r="V54" s="263" t="s">
        <v>448</v>
      </c>
      <c r="W54" s="86">
        <v>1</v>
      </c>
      <c r="X54" s="86">
        <v>6</v>
      </c>
      <c r="AA54" s="261" t="s">
        <v>2467</v>
      </c>
      <c r="AB54" s="261" t="s">
        <v>2361</v>
      </c>
    </row>
    <row r="55" spans="2:28">
      <c r="B55" s="243">
        <v>45</v>
      </c>
      <c r="C55" s="243">
        <v>12</v>
      </c>
      <c r="D55" s="86">
        <v>1</v>
      </c>
      <c r="E55" s="261" t="s">
        <v>2289</v>
      </c>
      <c r="F55" s="263" t="s">
        <v>182</v>
      </c>
      <c r="G55" s="261" t="s">
        <v>398</v>
      </c>
      <c r="H55" s="261" t="s">
        <v>268</v>
      </c>
      <c r="I55" s="86">
        <v>63</v>
      </c>
      <c r="J55" s="263" t="s">
        <v>307</v>
      </c>
      <c r="K55" s="263" t="s">
        <v>324</v>
      </c>
      <c r="L55" s="263" t="s">
        <v>2468</v>
      </c>
      <c r="M55" s="263" t="s">
        <v>223</v>
      </c>
      <c r="N55" s="263" t="s">
        <v>2469</v>
      </c>
      <c r="O55" s="263"/>
      <c r="P55" s="263" t="s">
        <v>2470</v>
      </c>
      <c r="Q55" s="263"/>
      <c r="R55" s="286">
        <v>2</v>
      </c>
      <c r="S55" s="243">
        <v>56</v>
      </c>
      <c r="T55" s="243">
        <v>27</v>
      </c>
      <c r="V55" s="263" t="s">
        <v>2365</v>
      </c>
      <c r="W55" s="86">
        <v>1</v>
      </c>
      <c r="X55" s="86">
        <v>6</v>
      </c>
      <c r="AA55" s="261" t="s">
        <v>2471</v>
      </c>
      <c r="AB55" s="261" t="s">
        <v>2367</v>
      </c>
    </row>
    <row r="56" spans="2:28">
      <c r="B56" s="243">
        <v>46</v>
      </c>
      <c r="C56" s="243">
        <v>12</v>
      </c>
      <c r="D56" s="86">
        <v>2</v>
      </c>
      <c r="E56" s="261" t="s">
        <v>2295</v>
      </c>
      <c r="F56" s="263" t="s">
        <v>7</v>
      </c>
      <c r="G56" s="261" t="s">
        <v>395</v>
      </c>
      <c r="H56" s="261" t="s">
        <v>264</v>
      </c>
      <c r="I56" s="86">
        <v>61</v>
      </c>
      <c r="J56" s="263" t="s">
        <v>312</v>
      </c>
      <c r="K56" s="263" t="s">
        <v>1299</v>
      </c>
      <c r="L56" s="263" t="s">
        <v>2472</v>
      </c>
      <c r="M56" s="263" t="s">
        <v>223</v>
      </c>
      <c r="N56" s="263" t="s">
        <v>2469</v>
      </c>
      <c r="O56" s="263"/>
      <c r="P56" s="263" t="s">
        <v>2473</v>
      </c>
      <c r="Q56" s="263"/>
      <c r="R56" s="286">
        <v>3</v>
      </c>
      <c r="S56" s="243">
        <v>4</v>
      </c>
      <c r="T56" s="243">
        <v>6</v>
      </c>
      <c r="V56" s="263" t="s">
        <v>2370</v>
      </c>
      <c r="W56" s="86">
        <v>1</v>
      </c>
      <c r="X56" s="86">
        <v>10</v>
      </c>
      <c r="Y56" s="86">
        <v>1</v>
      </c>
      <c r="AA56" s="261" t="s">
        <v>2474</v>
      </c>
      <c r="AB56" s="261" t="s">
        <v>2372</v>
      </c>
    </row>
    <row r="57" spans="2:28">
      <c r="B57" s="243">
        <v>47</v>
      </c>
      <c r="C57" s="243">
        <v>12</v>
      </c>
      <c r="D57" s="86">
        <v>3</v>
      </c>
      <c r="E57" s="261" t="s">
        <v>2288</v>
      </c>
      <c r="F57" s="263" t="s">
        <v>182</v>
      </c>
      <c r="G57" s="261" t="s">
        <v>2306</v>
      </c>
      <c r="H57" s="261" t="s">
        <v>266</v>
      </c>
      <c r="I57" s="86">
        <v>53</v>
      </c>
      <c r="J57" s="263" t="s">
        <v>307</v>
      </c>
      <c r="K57" s="263" t="s">
        <v>307</v>
      </c>
      <c r="L57" s="263" t="s">
        <v>2475</v>
      </c>
      <c r="M57" s="263" t="s">
        <v>223</v>
      </c>
      <c r="N57" s="263" t="s">
        <v>2469</v>
      </c>
      <c r="O57" s="263"/>
      <c r="P57" s="263" t="s">
        <v>2476</v>
      </c>
      <c r="Q57" s="263"/>
      <c r="R57" s="286">
        <v>2</v>
      </c>
      <c r="S57" s="243">
        <v>54</v>
      </c>
      <c r="T57" s="243">
        <v>49</v>
      </c>
      <c r="V57" s="263" t="s">
        <v>1795</v>
      </c>
      <c r="W57" s="86">
        <v>1</v>
      </c>
      <c r="X57" s="86">
        <v>12</v>
      </c>
      <c r="Y57" s="86">
        <v>1</v>
      </c>
      <c r="AA57" s="261" t="s">
        <v>2477</v>
      </c>
      <c r="AB57" s="261" t="s">
        <v>1797</v>
      </c>
    </row>
    <row r="58" spans="2:28">
      <c r="B58" s="243">
        <v>48</v>
      </c>
      <c r="C58" s="243">
        <v>12</v>
      </c>
      <c r="D58" s="86">
        <v>4</v>
      </c>
      <c r="E58" s="261" t="s">
        <v>2296</v>
      </c>
      <c r="F58" s="263" t="s">
        <v>7</v>
      </c>
      <c r="G58" s="261" t="s">
        <v>2300</v>
      </c>
      <c r="H58" s="261" t="s">
        <v>268</v>
      </c>
      <c r="I58" s="86">
        <v>128</v>
      </c>
      <c r="J58" s="263" t="s">
        <v>2478</v>
      </c>
      <c r="K58" s="263" t="s">
        <v>2479</v>
      </c>
      <c r="L58" s="263" t="s">
        <v>2480</v>
      </c>
      <c r="M58" s="263" t="s">
        <v>223</v>
      </c>
      <c r="N58" s="263" t="s">
        <v>2469</v>
      </c>
      <c r="O58" s="263"/>
      <c r="P58" s="263" t="s">
        <v>2481</v>
      </c>
      <c r="Q58" s="263"/>
      <c r="R58" s="286">
        <v>3</v>
      </c>
      <c r="S58" s="243">
        <v>38</v>
      </c>
      <c r="T58" s="243">
        <v>44</v>
      </c>
      <c r="V58" s="263" t="s">
        <v>425</v>
      </c>
      <c r="W58" s="86">
        <v>1</v>
      </c>
      <c r="X58" s="86">
        <v>6</v>
      </c>
      <c r="AA58" s="261" t="s">
        <v>2482</v>
      </c>
      <c r="AB58" s="261" t="s">
        <v>426</v>
      </c>
    </row>
    <row r="59" spans="2:28">
      <c r="B59" s="243">
        <v>49</v>
      </c>
      <c r="C59" s="243">
        <v>13</v>
      </c>
      <c r="D59" s="86">
        <v>1</v>
      </c>
      <c r="E59" s="261" t="s">
        <v>2296</v>
      </c>
      <c r="F59" s="263" t="s">
        <v>182</v>
      </c>
      <c r="G59" s="261" t="s">
        <v>2289</v>
      </c>
      <c r="H59" s="261" t="s">
        <v>262</v>
      </c>
      <c r="I59" s="86">
        <v>100</v>
      </c>
      <c r="J59" s="263" t="s">
        <v>307</v>
      </c>
      <c r="K59" s="263" t="s">
        <v>2483</v>
      </c>
      <c r="L59" s="263" t="s">
        <v>2484</v>
      </c>
      <c r="M59" s="263" t="s">
        <v>223</v>
      </c>
      <c r="N59" s="263" t="s">
        <v>2469</v>
      </c>
      <c r="O59" s="263"/>
      <c r="P59" s="263" t="s">
        <v>2485</v>
      </c>
      <c r="Q59" s="263"/>
      <c r="R59" s="286">
        <v>3</v>
      </c>
      <c r="S59" s="243">
        <v>25</v>
      </c>
      <c r="T59" s="243">
        <v>6</v>
      </c>
      <c r="V59" s="263" t="s">
        <v>2381</v>
      </c>
      <c r="W59" s="86">
        <v>1</v>
      </c>
      <c r="X59" s="86">
        <v>7</v>
      </c>
      <c r="Y59" s="86">
        <v>0</v>
      </c>
      <c r="Z59" s="259" t="s">
        <v>392</v>
      </c>
      <c r="AA59" s="261" t="s">
        <v>2486</v>
      </c>
      <c r="AB59" s="261" t="s">
        <v>2383</v>
      </c>
    </row>
    <row r="60" spans="2:28">
      <c r="B60" s="243">
        <v>50</v>
      </c>
      <c r="C60" s="243">
        <v>13</v>
      </c>
      <c r="D60" s="86">
        <v>2</v>
      </c>
      <c r="E60" s="261" t="s">
        <v>2300</v>
      </c>
      <c r="F60" s="263" t="s">
        <v>8</v>
      </c>
      <c r="G60" s="261" t="s">
        <v>2288</v>
      </c>
      <c r="H60" s="261" t="s">
        <v>264</v>
      </c>
      <c r="I60" s="86">
        <v>66</v>
      </c>
      <c r="J60" s="263" t="s">
        <v>2487</v>
      </c>
      <c r="K60" s="263" t="s">
        <v>2196</v>
      </c>
      <c r="L60" s="263" t="s">
        <v>2488</v>
      </c>
      <c r="M60" s="263" t="s">
        <v>223</v>
      </c>
      <c r="N60" s="263" t="s">
        <v>2469</v>
      </c>
      <c r="O60" s="263"/>
      <c r="P60" s="263" t="s">
        <v>2489</v>
      </c>
      <c r="Q60" s="263"/>
      <c r="R60" s="286">
        <v>3</v>
      </c>
      <c r="S60" s="243">
        <v>2</v>
      </c>
      <c r="T60" s="243">
        <v>0</v>
      </c>
      <c r="V60" s="263" t="s">
        <v>14</v>
      </c>
      <c r="W60" s="86">
        <v>1</v>
      </c>
      <c r="X60" s="86">
        <v>9</v>
      </c>
      <c r="Y60" s="86">
        <v>1</v>
      </c>
      <c r="AA60" s="261" t="s">
        <v>2490</v>
      </c>
      <c r="AB60" s="261" t="s">
        <v>490</v>
      </c>
    </row>
    <row r="61" spans="2:28">
      <c r="B61" s="243">
        <v>51</v>
      </c>
      <c r="C61" s="243">
        <v>13</v>
      </c>
      <c r="D61" s="86">
        <v>3</v>
      </c>
      <c r="E61" s="261" t="s">
        <v>2306</v>
      </c>
      <c r="F61" s="263" t="s">
        <v>182</v>
      </c>
      <c r="G61" s="261" t="s">
        <v>2295</v>
      </c>
      <c r="H61" s="261" t="s">
        <v>266</v>
      </c>
      <c r="I61" s="86">
        <v>49</v>
      </c>
      <c r="J61" s="263" t="s">
        <v>307</v>
      </c>
      <c r="K61" s="263" t="s">
        <v>307</v>
      </c>
      <c r="L61" s="263" t="s">
        <v>2491</v>
      </c>
      <c r="M61" s="263" t="s">
        <v>223</v>
      </c>
      <c r="N61" s="263" t="s">
        <v>2469</v>
      </c>
      <c r="O61" s="263"/>
      <c r="P61" s="263" t="s">
        <v>2492</v>
      </c>
      <c r="Q61" s="263"/>
      <c r="R61" s="286">
        <v>2</v>
      </c>
      <c r="S61" s="243">
        <v>54</v>
      </c>
      <c r="T61" s="243">
        <v>1</v>
      </c>
      <c r="V61" s="263" t="s">
        <v>2390</v>
      </c>
      <c r="W61" s="86">
        <v>1</v>
      </c>
      <c r="X61" s="86">
        <v>8</v>
      </c>
      <c r="Y61" s="86">
        <v>1</v>
      </c>
      <c r="AA61" s="261" t="s">
        <v>2493</v>
      </c>
      <c r="AB61" s="261" t="s">
        <v>2392</v>
      </c>
    </row>
    <row r="62" spans="2:28">
      <c r="B62" s="243">
        <v>52</v>
      </c>
      <c r="C62" s="243">
        <v>13</v>
      </c>
      <c r="D62" s="86">
        <v>4</v>
      </c>
      <c r="E62" s="261" t="s">
        <v>395</v>
      </c>
      <c r="F62" s="263" t="s">
        <v>182</v>
      </c>
      <c r="G62" s="261" t="s">
        <v>398</v>
      </c>
      <c r="H62" s="261" t="s">
        <v>266</v>
      </c>
      <c r="I62" s="86">
        <v>69</v>
      </c>
      <c r="J62" s="263" t="s">
        <v>307</v>
      </c>
      <c r="K62" s="263" t="s">
        <v>408</v>
      </c>
      <c r="L62" s="263" t="s">
        <v>2494</v>
      </c>
      <c r="M62" s="263" t="s">
        <v>223</v>
      </c>
      <c r="N62" s="263" t="s">
        <v>2495</v>
      </c>
      <c r="O62" s="263"/>
      <c r="P62" s="263" t="s">
        <v>2496</v>
      </c>
      <c r="Q62" s="263"/>
      <c r="R62" s="286">
        <v>3</v>
      </c>
      <c r="S62" s="243">
        <v>3</v>
      </c>
      <c r="T62" s="243">
        <v>23</v>
      </c>
      <c r="V62" s="263" t="s">
        <v>344</v>
      </c>
      <c r="AA62" s="261" t="s">
        <v>2497</v>
      </c>
      <c r="AB62" s="261" t="s">
        <v>345</v>
      </c>
    </row>
    <row r="63" spans="2:28">
      <c r="B63" s="243">
        <v>53</v>
      </c>
      <c r="C63" s="243">
        <v>14</v>
      </c>
      <c r="D63" s="86">
        <v>1</v>
      </c>
      <c r="E63" s="261" t="s">
        <v>2289</v>
      </c>
      <c r="F63" s="263" t="s">
        <v>7</v>
      </c>
      <c r="G63" s="261" t="s">
        <v>395</v>
      </c>
      <c r="H63" s="261" t="s">
        <v>264</v>
      </c>
      <c r="I63" s="86">
        <v>73</v>
      </c>
      <c r="J63" s="263" t="s">
        <v>312</v>
      </c>
      <c r="K63" s="263" t="s">
        <v>350</v>
      </c>
      <c r="L63" s="263" t="s">
        <v>2498</v>
      </c>
      <c r="M63" s="263" t="s">
        <v>223</v>
      </c>
      <c r="N63" s="263" t="s">
        <v>2495</v>
      </c>
      <c r="O63" s="263"/>
      <c r="P63" s="263" t="s">
        <v>2499</v>
      </c>
      <c r="Q63" s="263"/>
      <c r="R63" s="286">
        <v>3</v>
      </c>
      <c r="S63" s="243">
        <v>4</v>
      </c>
      <c r="T63" s="243">
        <v>54</v>
      </c>
      <c r="V63" s="263" t="s">
        <v>457</v>
      </c>
      <c r="W63" s="86">
        <v>1</v>
      </c>
      <c r="X63" s="86">
        <v>10</v>
      </c>
      <c r="Y63" s="86">
        <v>1</v>
      </c>
      <c r="AA63" s="261" t="s">
        <v>2500</v>
      </c>
      <c r="AB63" s="261" t="s">
        <v>458</v>
      </c>
    </row>
    <row r="64" spans="2:28">
      <c r="B64" s="243">
        <v>54</v>
      </c>
      <c r="C64" s="243">
        <v>14</v>
      </c>
      <c r="D64" s="86">
        <v>2</v>
      </c>
      <c r="E64" s="261" t="s">
        <v>398</v>
      </c>
      <c r="F64" s="263" t="s">
        <v>182</v>
      </c>
      <c r="G64" s="261" t="s">
        <v>2306</v>
      </c>
      <c r="H64" s="261" t="s">
        <v>262</v>
      </c>
      <c r="I64" s="86">
        <v>54</v>
      </c>
      <c r="J64" s="263" t="s">
        <v>416</v>
      </c>
      <c r="K64" s="263" t="s">
        <v>307</v>
      </c>
      <c r="L64" s="263" t="s">
        <v>2501</v>
      </c>
      <c r="M64" s="263" t="s">
        <v>223</v>
      </c>
      <c r="N64" s="263" t="s">
        <v>2495</v>
      </c>
      <c r="O64" s="263"/>
      <c r="P64" s="263" t="s">
        <v>2502</v>
      </c>
      <c r="Q64" s="263"/>
      <c r="R64" s="286">
        <v>2</v>
      </c>
      <c r="S64" s="243">
        <v>57</v>
      </c>
      <c r="T64" s="243">
        <v>8</v>
      </c>
      <c r="V64" s="263" t="s">
        <v>2403</v>
      </c>
      <c r="AA64" s="261" t="s">
        <v>2503</v>
      </c>
      <c r="AB64" s="261" t="s">
        <v>2405</v>
      </c>
    </row>
    <row r="65" spans="2:28">
      <c r="B65" s="243">
        <v>55</v>
      </c>
      <c r="C65" s="243">
        <v>14</v>
      </c>
      <c r="D65" s="86">
        <v>3</v>
      </c>
      <c r="E65" s="261" t="s">
        <v>2295</v>
      </c>
      <c r="F65" s="263" t="s">
        <v>182</v>
      </c>
      <c r="G65" s="261" t="s">
        <v>2300</v>
      </c>
      <c r="H65" s="261" t="s">
        <v>266</v>
      </c>
      <c r="I65" s="86">
        <v>51</v>
      </c>
      <c r="J65" s="263" t="s">
        <v>307</v>
      </c>
      <c r="K65" s="263" t="s">
        <v>322</v>
      </c>
      <c r="L65" s="263" t="s">
        <v>2504</v>
      </c>
      <c r="M65" s="263" t="s">
        <v>223</v>
      </c>
      <c r="N65" s="263" t="s">
        <v>2495</v>
      </c>
      <c r="O65" s="263"/>
      <c r="P65" s="263" t="s">
        <v>2505</v>
      </c>
      <c r="Q65" s="263"/>
      <c r="R65" s="286">
        <v>2</v>
      </c>
      <c r="S65" s="243">
        <v>43</v>
      </c>
      <c r="T65" s="243">
        <v>50</v>
      </c>
      <c r="V65" s="263" t="s">
        <v>2408</v>
      </c>
      <c r="AA65" s="261" t="s">
        <v>2506</v>
      </c>
      <c r="AB65" s="261" t="s">
        <v>2410</v>
      </c>
    </row>
    <row r="66" spans="2:28">
      <c r="B66" s="243">
        <v>56</v>
      </c>
      <c r="C66" s="243">
        <v>14</v>
      </c>
      <c r="D66" s="86">
        <v>4</v>
      </c>
      <c r="E66" s="261" t="s">
        <v>2288</v>
      </c>
      <c r="F66" s="263" t="s">
        <v>182</v>
      </c>
      <c r="G66" s="261" t="s">
        <v>2296</v>
      </c>
      <c r="H66" s="261" t="s">
        <v>266</v>
      </c>
      <c r="I66" s="86">
        <v>55</v>
      </c>
      <c r="J66" s="263" t="s">
        <v>307</v>
      </c>
      <c r="K66" s="263" t="s">
        <v>498</v>
      </c>
      <c r="L66" s="263" t="s">
        <v>2507</v>
      </c>
      <c r="M66" s="263" t="s">
        <v>223</v>
      </c>
      <c r="N66" s="263" t="s">
        <v>2495</v>
      </c>
      <c r="O66" s="263"/>
      <c r="P66" s="263" t="s">
        <v>2508</v>
      </c>
      <c r="Q66" s="263"/>
      <c r="R66" s="286">
        <v>2</v>
      </c>
      <c r="S66" s="243">
        <v>41</v>
      </c>
      <c r="T66" s="243">
        <v>52</v>
      </c>
      <c r="V66" s="263" t="s">
        <v>457</v>
      </c>
      <c r="AA66" s="261" t="s">
        <v>2509</v>
      </c>
      <c r="AB66" s="261" t="s">
        <v>458</v>
      </c>
    </row>
    <row r="67" spans="2:28">
      <c r="B67" s="243">
        <v>57</v>
      </c>
      <c r="C67" s="243">
        <v>15</v>
      </c>
      <c r="D67" s="86">
        <v>1</v>
      </c>
      <c r="E67" s="261" t="s">
        <v>2288</v>
      </c>
      <c r="F67" s="263" t="s">
        <v>182</v>
      </c>
      <c r="G67" s="261" t="s">
        <v>2289</v>
      </c>
      <c r="H67" s="261" t="s">
        <v>266</v>
      </c>
      <c r="I67" s="86">
        <v>52</v>
      </c>
      <c r="J67" s="263" t="s">
        <v>307</v>
      </c>
      <c r="K67" s="263" t="s">
        <v>2510</v>
      </c>
      <c r="L67" s="263" t="s">
        <v>2511</v>
      </c>
      <c r="M67" s="263" t="s">
        <v>223</v>
      </c>
      <c r="N67" s="263" t="s">
        <v>2495</v>
      </c>
      <c r="O67" s="263"/>
      <c r="P67" s="263" t="s">
        <v>2512</v>
      </c>
      <c r="Q67" s="263"/>
      <c r="R67" s="286">
        <v>2</v>
      </c>
      <c r="S67" s="243">
        <v>30</v>
      </c>
      <c r="T67" s="243">
        <v>3</v>
      </c>
      <c r="V67" s="263" t="s">
        <v>2314</v>
      </c>
      <c r="AA67" s="261" t="s">
        <v>2513</v>
      </c>
      <c r="AB67" s="261" t="s">
        <v>2514</v>
      </c>
    </row>
    <row r="68" spans="2:28">
      <c r="B68" s="243">
        <v>58</v>
      </c>
      <c r="C68" s="243">
        <v>15</v>
      </c>
      <c r="D68" s="86">
        <v>2</v>
      </c>
      <c r="E68" s="261" t="s">
        <v>2295</v>
      </c>
      <c r="F68" s="263" t="s">
        <v>182</v>
      </c>
      <c r="G68" s="261" t="s">
        <v>2296</v>
      </c>
      <c r="H68" s="261" t="s">
        <v>268</v>
      </c>
      <c r="I68" s="86">
        <v>95</v>
      </c>
      <c r="J68" s="263" t="s">
        <v>307</v>
      </c>
      <c r="K68" s="263" t="s">
        <v>416</v>
      </c>
      <c r="L68" s="263" t="s">
        <v>2515</v>
      </c>
      <c r="M68" s="263" t="s">
        <v>223</v>
      </c>
      <c r="N68" s="263" t="s">
        <v>2495</v>
      </c>
      <c r="O68" s="263"/>
      <c r="P68" s="263" t="s">
        <v>2516</v>
      </c>
      <c r="Q68" s="263"/>
      <c r="R68" s="286">
        <v>3</v>
      </c>
      <c r="S68" s="243">
        <v>27</v>
      </c>
      <c r="T68" s="243">
        <v>9</v>
      </c>
      <c r="V68" s="263" t="s">
        <v>27</v>
      </c>
      <c r="W68" s="86">
        <v>1</v>
      </c>
      <c r="X68" s="86">
        <v>6</v>
      </c>
      <c r="AA68" s="261" t="s">
        <v>2517</v>
      </c>
      <c r="AB68" s="261" t="s">
        <v>492</v>
      </c>
    </row>
    <row r="69" spans="2:28">
      <c r="B69" s="243">
        <v>59</v>
      </c>
      <c r="C69" s="243">
        <v>15</v>
      </c>
      <c r="D69" s="86">
        <v>3</v>
      </c>
      <c r="E69" s="261" t="s">
        <v>398</v>
      </c>
      <c r="F69" s="263" t="s">
        <v>182</v>
      </c>
      <c r="G69" s="261" t="s">
        <v>2300</v>
      </c>
      <c r="H69" s="261" t="s">
        <v>266</v>
      </c>
      <c r="I69" s="86">
        <v>57</v>
      </c>
      <c r="J69" s="263" t="s">
        <v>322</v>
      </c>
      <c r="K69" s="263" t="s">
        <v>322</v>
      </c>
      <c r="L69" s="263" t="s">
        <v>2518</v>
      </c>
      <c r="M69" s="263" t="s">
        <v>223</v>
      </c>
      <c r="N69" s="263" t="s">
        <v>2495</v>
      </c>
      <c r="O69" s="263"/>
      <c r="P69" s="263" t="s">
        <v>2519</v>
      </c>
      <c r="Q69" s="263"/>
      <c r="R69" s="286">
        <v>2</v>
      </c>
      <c r="S69" s="243">
        <v>56</v>
      </c>
      <c r="T69" s="243">
        <v>18</v>
      </c>
      <c r="V69" s="263" t="s">
        <v>460</v>
      </c>
      <c r="W69" s="86">
        <v>1</v>
      </c>
      <c r="X69" s="86">
        <v>7</v>
      </c>
      <c r="Y69" s="86">
        <v>1</v>
      </c>
      <c r="Z69" s="259" t="s">
        <v>392</v>
      </c>
      <c r="AA69" s="261" t="s">
        <v>2520</v>
      </c>
      <c r="AB69" s="261" t="s">
        <v>272</v>
      </c>
    </row>
    <row r="70" spans="2:28">
      <c r="B70" s="243">
        <v>60</v>
      </c>
      <c r="C70" s="243">
        <v>15</v>
      </c>
      <c r="D70" s="86">
        <v>4</v>
      </c>
      <c r="E70" s="261" t="s">
        <v>395</v>
      </c>
      <c r="F70" s="263" t="s">
        <v>182</v>
      </c>
      <c r="G70" s="261" t="s">
        <v>2306</v>
      </c>
      <c r="H70" s="261" t="s">
        <v>266</v>
      </c>
      <c r="I70" s="86">
        <v>72</v>
      </c>
      <c r="J70" s="263" t="s">
        <v>307</v>
      </c>
      <c r="K70" s="263" t="s">
        <v>307</v>
      </c>
      <c r="L70" s="263" t="s">
        <v>2521</v>
      </c>
      <c r="M70" s="263" t="s">
        <v>223</v>
      </c>
      <c r="N70" s="263" t="s">
        <v>2522</v>
      </c>
      <c r="O70" s="263"/>
      <c r="P70" s="263" t="s">
        <v>2523</v>
      </c>
      <c r="Q70" s="263"/>
      <c r="R70" s="286">
        <v>3</v>
      </c>
      <c r="S70" s="243">
        <v>14</v>
      </c>
      <c r="T70" s="243">
        <v>54</v>
      </c>
      <c r="V70" s="263" t="s">
        <v>326</v>
      </c>
      <c r="W70" s="86">
        <v>1</v>
      </c>
      <c r="X70" s="86">
        <v>10</v>
      </c>
      <c r="Y70" s="86">
        <v>1</v>
      </c>
      <c r="AA70" s="261" t="s">
        <v>2524</v>
      </c>
      <c r="AB70" s="261" t="s">
        <v>339</v>
      </c>
    </row>
    <row r="71" spans="2:28">
      <c r="B71" s="243">
        <v>61</v>
      </c>
      <c r="C71" s="243">
        <v>16</v>
      </c>
      <c r="D71" s="86">
        <v>1</v>
      </c>
      <c r="E71" s="261" t="s">
        <v>2289</v>
      </c>
      <c r="F71" s="263" t="s">
        <v>7</v>
      </c>
      <c r="G71" s="261" t="s">
        <v>2306</v>
      </c>
      <c r="H71" s="261" t="s">
        <v>264</v>
      </c>
      <c r="I71" s="86">
        <v>71</v>
      </c>
      <c r="J71" s="263" t="s">
        <v>312</v>
      </c>
      <c r="K71" s="263" t="s">
        <v>2525</v>
      </c>
      <c r="L71" s="263" t="s">
        <v>2526</v>
      </c>
      <c r="M71" s="263" t="s">
        <v>223</v>
      </c>
      <c r="N71" s="263" t="s">
        <v>2522</v>
      </c>
      <c r="O71" s="263"/>
      <c r="P71" s="263" t="s">
        <v>2527</v>
      </c>
      <c r="Q71" s="263"/>
      <c r="R71" s="286">
        <v>3</v>
      </c>
      <c r="S71" s="243">
        <v>14</v>
      </c>
      <c r="T71" s="243">
        <v>1</v>
      </c>
      <c r="V71" s="263" t="s">
        <v>2528</v>
      </c>
      <c r="AA71" s="261" t="s">
        <v>2529</v>
      </c>
      <c r="AB71" s="261" t="s">
        <v>2530</v>
      </c>
    </row>
    <row r="72" spans="2:28">
      <c r="B72" s="243">
        <v>62</v>
      </c>
      <c r="C72" s="243">
        <v>16</v>
      </c>
      <c r="D72" s="86">
        <v>2</v>
      </c>
      <c r="E72" s="261" t="s">
        <v>2300</v>
      </c>
      <c r="F72" s="263" t="s">
        <v>182</v>
      </c>
      <c r="G72" s="261" t="s">
        <v>395</v>
      </c>
      <c r="H72" s="261" t="s">
        <v>262</v>
      </c>
      <c r="I72" s="86">
        <v>37</v>
      </c>
      <c r="J72" s="263" t="s">
        <v>324</v>
      </c>
      <c r="K72" s="263" t="s">
        <v>307</v>
      </c>
      <c r="L72" s="263" t="s">
        <v>2531</v>
      </c>
      <c r="M72" s="263" t="s">
        <v>223</v>
      </c>
      <c r="N72" s="263" t="s">
        <v>2522</v>
      </c>
      <c r="O72" s="263"/>
      <c r="P72" s="263" t="s">
        <v>2532</v>
      </c>
      <c r="Q72" s="263"/>
      <c r="R72" s="286">
        <v>1</v>
      </c>
      <c r="S72" s="243">
        <v>54</v>
      </c>
      <c r="T72" s="243">
        <v>46</v>
      </c>
      <c r="V72" s="263" t="s">
        <v>1832</v>
      </c>
      <c r="AA72" s="261" t="s">
        <v>2533</v>
      </c>
      <c r="AB72" s="261" t="s">
        <v>1834</v>
      </c>
    </row>
    <row r="73" spans="2:28">
      <c r="B73" s="243">
        <v>63</v>
      </c>
      <c r="C73" s="243">
        <v>16</v>
      </c>
      <c r="D73" s="86">
        <v>3</v>
      </c>
      <c r="E73" s="261" t="s">
        <v>2296</v>
      </c>
      <c r="F73" s="263" t="s">
        <v>182</v>
      </c>
      <c r="G73" s="261" t="s">
        <v>398</v>
      </c>
      <c r="H73" s="261" t="s">
        <v>266</v>
      </c>
      <c r="I73" s="86">
        <v>76</v>
      </c>
      <c r="J73" s="263" t="s">
        <v>497</v>
      </c>
      <c r="K73" s="263" t="s">
        <v>324</v>
      </c>
      <c r="L73" s="263" t="s">
        <v>2534</v>
      </c>
      <c r="M73" s="263" t="s">
        <v>223</v>
      </c>
      <c r="N73" s="263" t="s">
        <v>2522</v>
      </c>
      <c r="O73" s="263"/>
      <c r="P73" s="263" t="s">
        <v>2535</v>
      </c>
      <c r="Q73" s="263"/>
      <c r="R73" s="286">
        <v>3</v>
      </c>
      <c r="S73" s="243">
        <v>6</v>
      </c>
      <c r="T73" s="243">
        <v>38</v>
      </c>
      <c r="V73" s="263" t="s">
        <v>341</v>
      </c>
      <c r="W73" s="86">
        <v>1</v>
      </c>
      <c r="X73" s="86">
        <v>8</v>
      </c>
      <c r="Y73" s="86">
        <v>1</v>
      </c>
      <c r="AA73" s="261" t="s">
        <v>2536</v>
      </c>
      <c r="AB73" s="261" t="s">
        <v>263</v>
      </c>
    </row>
    <row r="74" spans="2:28">
      <c r="B74" s="243">
        <v>64</v>
      </c>
      <c r="C74" s="243">
        <v>16</v>
      </c>
      <c r="D74" s="86">
        <v>4</v>
      </c>
      <c r="E74" s="261" t="s">
        <v>2288</v>
      </c>
      <c r="F74" s="263" t="s">
        <v>7</v>
      </c>
      <c r="G74" s="261" t="s">
        <v>2295</v>
      </c>
      <c r="H74" s="261" t="s">
        <v>264</v>
      </c>
      <c r="I74" s="86">
        <v>49</v>
      </c>
      <c r="J74" s="263" t="s">
        <v>2537</v>
      </c>
      <c r="K74" s="263" t="s">
        <v>2538</v>
      </c>
      <c r="L74" s="263" t="s">
        <v>2539</v>
      </c>
      <c r="M74" s="263" t="s">
        <v>223</v>
      </c>
      <c r="N74" s="263" t="s">
        <v>2522</v>
      </c>
      <c r="O74" s="263"/>
      <c r="P74" s="263" t="s">
        <v>2540</v>
      </c>
      <c r="Q74" s="263"/>
      <c r="R74" s="286">
        <v>2</v>
      </c>
      <c r="S74" s="243">
        <v>37</v>
      </c>
      <c r="T74" s="243">
        <v>21</v>
      </c>
      <c r="V74" s="263" t="s">
        <v>463</v>
      </c>
      <c r="AA74" s="261" t="s">
        <v>2541</v>
      </c>
      <c r="AB74" s="261" t="s">
        <v>227</v>
      </c>
    </row>
    <row r="75" spans="2:28">
      <c r="B75" s="243">
        <v>65</v>
      </c>
      <c r="C75" s="243">
        <v>17</v>
      </c>
      <c r="D75" s="86">
        <v>1</v>
      </c>
      <c r="E75" s="261" t="s">
        <v>2295</v>
      </c>
      <c r="F75" s="263" t="s">
        <v>182</v>
      </c>
      <c r="G75" s="261" t="s">
        <v>2289</v>
      </c>
      <c r="H75" s="261" t="s">
        <v>266</v>
      </c>
      <c r="I75" s="86">
        <v>47</v>
      </c>
      <c r="J75" s="263" t="s">
        <v>307</v>
      </c>
      <c r="K75" s="263" t="s">
        <v>322</v>
      </c>
      <c r="L75" s="263" t="s">
        <v>2542</v>
      </c>
      <c r="M75" s="263" t="s">
        <v>223</v>
      </c>
      <c r="N75" s="263" t="s">
        <v>2522</v>
      </c>
      <c r="O75" s="263"/>
      <c r="P75" s="263" t="s">
        <v>2543</v>
      </c>
      <c r="Q75" s="263"/>
      <c r="R75" s="286">
        <v>2</v>
      </c>
      <c r="S75" s="243">
        <v>28</v>
      </c>
      <c r="T75" s="243">
        <v>19</v>
      </c>
      <c r="V75" s="263" t="s">
        <v>2004</v>
      </c>
      <c r="AA75" s="261" t="s">
        <v>2544</v>
      </c>
      <c r="AB75" s="261" t="s">
        <v>2545</v>
      </c>
    </row>
    <row r="76" spans="2:28">
      <c r="B76" s="243">
        <v>66</v>
      </c>
      <c r="C76" s="243">
        <v>17</v>
      </c>
      <c r="D76" s="86">
        <v>2</v>
      </c>
      <c r="E76" s="261" t="s">
        <v>398</v>
      </c>
      <c r="F76" s="263" t="s">
        <v>182</v>
      </c>
      <c r="G76" s="261" t="s">
        <v>2288</v>
      </c>
      <c r="H76" s="261" t="s">
        <v>268</v>
      </c>
      <c r="I76" s="86">
        <v>62</v>
      </c>
      <c r="J76" s="263" t="s">
        <v>322</v>
      </c>
      <c r="K76" s="263" t="s">
        <v>307</v>
      </c>
      <c r="L76" s="263" t="s">
        <v>2546</v>
      </c>
      <c r="M76" s="263" t="s">
        <v>223</v>
      </c>
      <c r="N76" s="263" t="s">
        <v>2522</v>
      </c>
      <c r="O76" s="263"/>
      <c r="P76" s="263" t="s">
        <v>2547</v>
      </c>
      <c r="Q76" s="263"/>
      <c r="R76" s="286">
        <v>3</v>
      </c>
      <c r="S76" s="243">
        <v>0</v>
      </c>
      <c r="T76" s="243">
        <v>26</v>
      </c>
      <c r="V76" s="263" t="s">
        <v>431</v>
      </c>
      <c r="W76" s="86">
        <v>1</v>
      </c>
      <c r="X76" s="86">
        <v>6</v>
      </c>
      <c r="AA76" s="261" t="s">
        <v>2548</v>
      </c>
      <c r="AB76" s="261" t="s">
        <v>2549</v>
      </c>
    </row>
    <row r="77" spans="2:28">
      <c r="B77" s="243">
        <v>67</v>
      </c>
      <c r="C77" s="243">
        <v>17</v>
      </c>
      <c r="D77" s="86">
        <v>3</v>
      </c>
      <c r="E77" s="261" t="s">
        <v>395</v>
      </c>
      <c r="F77" s="263" t="s">
        <v>182</v>
      </c>
      <c r="G77" s="261" t="s">
        <v>2296</v>
      </c>
      <c r="H77" s="261" t="s">
        <v>266</v>
      </c>
      <c r="I77" s="86">
        <v>209</v>
      </c>
      <c r="J77" s="263" t="s">
        <v>324</v>
      </c>
      <c r="K77" s="263" t="s">
        <v>328</v>
      </c>
      <c r="L77" s="263" t="s">
        <v>2550</v>
      </c>
      <c r="M77" s="263" t="s">
        <v>223</v>
      </c>
      <c r="N77" s="263" t="s">
        <v>2522</v>
      </c>
      <c r="O77" s="263"/>
      <c r="P77" s="263" t="s">
        <v>2551</v>
      </c>
      <c r="Q77" s="263"/>
      <c r="R77" s="286">
        <v>4</v>
      </c>
      <c r="S77" s="243">
        <v>6</v>
      </c>
      <c r="T77" s="243">
        <v>45</v>
      </c>
      <c r="V77" s="263" t="s">
        <v>348</v>
      </c>
      <c r="W77" s="86">
        <v>1</v>
      </c>
      <c r="X77" s="86">
        <v>11</v>
      </c>
      <c r="Y77" s="86">
        <v>1</v>
      </c>
      <c r="AA77" s="261" t="s">
        <v>2552</v>
      </c>
      <c r="AB77" s="261" t="s">
        <v>349</v>
      </c>
    </row>
    <row r="78" spans="2:28">
      <c r="B78" s="243">
        <v>68</v>
      </c>
      <c r="C78" s="243">
        <v>17</v>
      </c>
      <c r="D78" s="86">
        <v>4</v>
      </c>
      <c r="E78" s="261" t="s">
        <v>2306</v>
      </c>
      <c r="F78" s="263" t="s">
        <v>8</v>
      </c>
      <c r="G78" s="261" t="s">
        <v>2300</v>
      </c>
      <c r="H78" s="261" t="s">
        <v>264</v>
      </c>
      <c r="I78" s="86">
        <v>77</v>
      </c>
      <c r="J78" s="263" t="s">
        <v>2553</v>
      </c>
      <c r="K78" s="263" t="s">
        <v>2554</v>
      </c>
      <c r="L78" s="263" t="s">
        <v>2555</v>
      </c>
      <c r="M78" s="263" t="s">
        <v>223</v>
      </c>
      <c r="N78" s="263" t="s">
        <v>2556</v>
      </c>
      <c r="O78" s="263"/>
      <c r="P78" s="263" t="s">
        <v>2557</v>
      </c>
      <c r="Q78" s="263"/>
      <c r="R78" s="286">
        <v>3</v>
      </c>
      <c r="S78" s="243">
        <v>21</v>
      </c>
      <c r="T78" s="243">
        <v>50</v>
      </c>
      <c r="V78" s="263" t="s">
        <v>1931</v>
      </c>
      <c r="AA78" s="261" t="s">
        <v>2558</v>
      </c>
      <c r="AB78" s="261" t="s">
        <v>1933</v>
      </c>
    </row>
    <row r="79" spans="2:28">
      <c r="B79" s="243">
        <v>69</v>
      </c>
      <c r="C79" s="243">
        <v>18</v>
      </c>
      <c r="D79" s="86">
        <v>1</v>
      </c>
      <c r="E79" s="261" t="s">
        <v>2289</v>
      </c>
      <c r="F79" s="263" t="s">
        <v>7</v>
      </c>
      <c r="G79" s="261" t="s">
        <v>2300</v>
      </c>
      <c r="H79" s="261" t="s">
        <v>268</v>
      </c>
      <c r="I79" s="86">
        <v>66</v>
      </c>
      <c r="J79" s="263" t="s">
        <v>312</v>
      </c>
      <c r="K79" s="263" t="s">
        <v>2559</v>
      </c>
      <c r="L79" s="263" t="s">
        <v>2560</v>
      </c>
      <c r="M79" s="263" t="s">
        <v>223</v>
      </c>
      <c r="N79" s="263" t="s">
        <v>2556</v>
      </c>
      <c r="O79" s="263"/>
      <c r="P79" s="263" t="s">
        <v>466</v>
      </c>
      <c r="Q79" s="263"/>
      <c r="R79" s="286">
        <v>2</v>
      </c>
      <c r="S79" s="243">
        <v>56</v>
      </c>
      <c r="T79" s="243">
        <v>15</v>
      </c>
      <c r="V79" s="263" t="s">
        <v>797</v>
      </c>
      <c r="W79" s="86">
        <v>1</v>
      </c>
      <c r="X79" s="86">
        <v>6</v>
      </c>
      <c r="AA79" s="261" t="s">
        <v>2561</v>
      </c>
      <c r="AB79" s="261" t="s">
        <v>799</v>
      </c>
    </row>
    <row r="80" spans="2:28">
      <c r="B80" s="243">
        <v>70</v>
      </c>
      <c r="C80" s="243">
        <v>18</v>
      </c>
      <c r="D80" s="86">
        <v>2</v>
      </c>
      <c r="E80" s="261" t="s">
        <v>2296</v>
      </c>
      <c r="F80" s="263" t="s">
        <v>182</v>
      </c>
      <c r="G80" s="261" t="s">
        <v>2306</v>
      </c>
      <c r="H80" s="261" t="s">
        <v>266</v>
      </c>
      <c r="I80" s="86">
        <v>75</v>
      </c>
      <c r="J80" s="263" t="s">
        <v>408</v>
      </c>
      <c r="K80" s="263" t="s">
        <v>307</v>
      </c>
      <c r="L80" s="263" t="s">
        <v>2562</v>
      </c>
      <c r="M80" s="263" t="s">
        <v>223</v>
      </c>
      <c r="N80" s="263" t="s">
        <v>2556</v>
      </c>
      <c r="O80" s="263"/>
      <c r="P80" s="263" t="s">
        <v>2563</v>
      </c>
      <c r="Q80" s="263"/>
      <c r="R80" s="286">
        <v>3</v>
      </c>
      <c r="S80" s="243">
        <v>12</v>
      </c>
      <c r="T80" s="243">
        <v>34</v>
      </c>
      <c r="V80" s="263" t="s">
        <v>2564</v>
      </c>
      <c r="W80" s="86">
        <v>1</v>
      </c>
      <c r="X80" s="86">
        <v>7</v>
      </c>
      <c r="Y80" s="86">
        <v>1</v>
      </c>
      <c r="Z80" s="259" t="s">
        <v>392</v>
      </c>
      <c r="AA80" s="261" t="s">
        <v>2565</v>
      </c>
      <c r="AB80" s="261" t="s">
        <v>2566</v>
      </c>
    </row>
    <row r="81" spans="2:28">
      <c r="B81" s="243">
        <v>71</v>
      </c>
      <c r="C81" s="243">
        <v>18</v>
      </c>
      <c r="D81" s="86">
        <v>3</v>
      </c>
      <c r="E81" s="261" t="s">
        <v>2288</v>
      </c>
      <c r="F81" s="263" t="s">
        <v>182</v>
      </c>
      <c r="G81" s="261" t="s">
        <v>395</v>
      </c>
      <c r="H81" s="261" t="s">
        <v>266</v>
      </c>
      <c r="I81" s="86">
        <v>44</v>
      </c>
      <c r="J81" s="263" t="s">
        <v>307</v>
      </c>
      <c r="K81" s="263" t="s">
        <v>307</v>
      </c>
      <c r="L81" s="263" t="s">
        <v>2567</v>
      </c>
      <c r="M81" s="263" t="s">
        <v>223</v>
      </c>
      <c r="N81" s="263" t="s">
        <v>2556</v>
      </c>
      <c r="O81" s="263"/>
      <c r="P81" s="263" t="s">
        <v>2568</v>
      </c>
      <c r="Q81" s="263"/>
      <c r="R81" s="286">
        <v>2</v>
      </c>
      <c r="S81" s="243">
        <v>4</v>
      </c>
      <c r="T81" s="243">
        <v>41</v>
      </c>
      <c r="V81" s="263" t="s">
        <v>137</v>
      </c>
      <c r="W81" s="86">
        <v>1</v>
      </c>
      <c r="X81" s="86">
        <v>12</v>
      </c>
      <c r="Y81" s="86">
        <v>1</v>
      </c>
      <c r="AA81" s="261" t="s">
        <v>2569</v>
      </c>
      <c r="AB81" s="261" t="s">
        <v>421</v>
      </c>
    </row>
    <row r="82" spans="2:28">
      <c r="B82" s="243">
        <v>72</v>
      </c>
      <c r="C82" s="243">
        <v>18</v>
      </c>
      <c r="D82" s="86">
        <v>4</v>
      </c>
      <c r="E82" s="261" t="s">
        <v>2295</v>
      </c>
      <c r="F82" s="263" t="s">
        <v>182</v>
      </c>
      <c r="G82" s="261" t="s">
        <v>398</v>
      </c>
      <c r="H82" s="261" t="s">
        <v>268</v>
      </c>
      <c r="I82" s="86">
        <v>73</v>
      </c>
      <c r="J82" s="263" t="s">
        <v>307</v>
      </c>
      <c r="K82" s="263" t="s">
        <v>324</v>
      </c>
      <c r="L82" s="263" t="s">
        <v>2570</v>
      </c>
      <c r="M82" s="263" t="s">
        <v>223</v>
      </c>
      <c r="N82" s="263" t="s">
        <v>2556</v>
      </c>
      <c r="O82" s="263"/>
      <c r="P82" s="263" t="s">
        <v>2571</v>
      </c>
      <c r="Q82" s="263"/>
      <c r="R82" s="286">
        <v>3</v>
      </c>
      <c r="S82" s="243">
        <v>4</v>
      </c>
      <c r="T82" s="243">
        <v>55</v>
      </c>
      <c r="V82" s="263" t="s">
        <v>409</v>
      </c>
      <c r="W82" s="86">
        <v>1</v>
      </c>
      <c r="X82" s="86">
        <v>6</v>
      </c>
      <c r="AA82" s="261" t="s">
        <v>2572</v>
      </c>
      <c r="AB82" s="261" t="s">
        <v>454</v>
      </c>
    </row>
    <row r="83" spans="2:28">
      <c r="B83" s="243">
        <v>73</v>
      </c>
      <c r="C83" s="243">
        <v>19</v>
      </c>
      <c r="D83" s="86">
        <v>1</v>
      </c>
      <c r="E83" s="261" t="s">
        <v>398</v>
      </c>
      <c r="F83" s="263" t="s">
        <v>7</v>
      </c>
      <c r="G83" s="261" t="s">
        <v>2289</v>
      </c>
      <c r="H83" s="261" t="s">
        <v>264</v>
      </c>
      <c r="I83" s="86">
        <v>60</v>
      </c>
      <c r="J83" s="263" t="s">
        <v>2573</v>
      </c>
      <c r="K83" s="263" t="s">
        <v>312</v>
      </c>
      <c r="L83" s="263" t="s">
        <v>2574</v>
      </c>
      <c r="M83" s="263" t="s">
        <v>223</v>
      </c>
      <c r="N83" s="263" t="s">
        <v>2556</v>
      </c>
      <c r="O83" s="263"/>
      <c r="P83" s="263" t="s">
        <v>2575</v>
      </c>
      <c r="Q83" s="263"/>
      <c r="R83" s="286">
        <v>2</v>
      </c>
      <c r="S83" s="243">
        <v>49</v>
      </c>
      <c r="T83" s="243">
        <v>13</v>
      </c>
      <c r="V83" s="263" t="s">
        <v>359</v>
      </c>
      <c r="AA83" s="261" t="s">
        <v>2576</v>
      </c>
      <c r="AB83" s="261" t="s">
        <v>360</v>
      </c>
    </row>
    <row r="84" spans="2:28">
      <c r="B84" s="243">
        <v>74</v>
      </c>
      <c r="C84" s="243">
        <v>19</v>
      </c>
      <c r="D84" s="86">
        <v>2</v>
      </c>
      <c r="E84" s="261" t="s">
        <v>395</v>
      </c>
      <c r="F84" s="263" t="s">
        <v>182</v>
      </c>
      <c r="G84" s="261" t="s">
        <v>2295</v>
      </c>
      <c r="H84" s="261" t="s">
        <v>266</v>
      </c>
      <c r="I84" s="86">
        <v>45</v>
      </c>
      <c r="J84" s="263" t="s">
        <v>307</v>
      </c>
      <c r="K84" s="263" t="s">
        <v>307</v>
      </c>
      <c r="L84" s="263" t="s">
        <v>2577</v>
      </c>
      <c r="M84" s="263" t="s">
        <v>223</v>
      </c>
      <c r="N84" s="263" t="s">
        <v>2556</v>
      </c>
      <c r="O84" s="263"/>
      <c r="P84" s="263" t="s">
        <v>2578</v>
      </c>
      <c r="Q84" s="263"/>
      <c r="R84" s="286">
        <v>2</v>
      </c>
      <c r="S84" s="243">
        <v>39</v>
      </c>
      <c r="T84" s="243">
        <v>4</v>
      </c>
      <c r="V84" s="263" t="s">
        <v>2579</v>
      </c>
      <c r="AA84" s="261" t="s">
        <v>2580</v>
      </c>
      <c r="AB84" s="261" t="s">
        <v>2581</v>
      </c>
    </row>
    <row r="85" spans="2:28">
      <c r="B85" s="243">
        <v>75</v>
      </c>
      <c r="C85" s="243">
        <v>19</v>
      </c>
      <c r="D85" s="86">
        <v>3</v>
      </c>
      <c r="E85" s="261" t="s">
        <v>2306</v>
      </c>
      <c r="F85" s="263" t="s">
        <v>182</v>
      </c>
      <c r="G85" s="261" t="s">
        <v>2288</v>
      </c>
      <c r="H85" s="261" t="s">
        <v>268</v>
      </c>
      <c r="I85" s="86">
        <v>44</v>
      </c>
      <c r="J85" s="263" t="s">
        <v>307</v>
      </c>
      <c r="K85" s="263" t="s">
        <v>307</v>
      </c>
      <c r="L85" s="263" t="s">
        <v>2582</v>
      </c>
      <c r="M85" s="263" t="s">
        <v>223</v>
      </c>
      <c r="N85" s="263" t="s">
        <v>2556</v>
      </c>
      <c r="O85" s="263"/>
      <c r="P85" s="263" t="s">
        <v>2583</v>
      </c>
      <c r="Q85" s="263"/>
      <c r="R85" s="286">
        <v>2</v>
      </c>
      <c r="S85" s="243">
        <v>13</v>
      </c>
      <c r="T85" s="243">
        <v>23</v>
      </c>
      <c r="V85" s="263" t="s">
        <v>886</v>
      </c>
      <c r="W85" s="86">
        <v>1</v>
      </c>
      <c r="X85" s="86">
        <v>6</v>
      </c>
      <c r="AA85" s="261" t="s">
        <v>2584</v>
      </c>
      <c r="AB85" s="261" t="s">
        <v>1696</v>
      </c>
    </row>
    <row r="86" spans="2:28">
      <c r="B86" s="243">
        <v>76</v>
      </c>
      <c r="C86" s="243">
        <v>19</v>
      </c>
      <c r="D86" s="86">
        <v>4</v>
      </c>
      <c r="E86" s="261" t="s">
        <v>2300</v>
      </c>
      <c r="F86" s="263" t="s">
        <v>8</v>
      </c>
      <c r="G86" s="261" t="s">
        <v>2296</v>
      </c>
      <c r="H86" s="261" t="s">
        <v>264</v>
      </c>
      <c r="I86" s="86">
        <v>75</v>
      </c>
      <c r="J86" s="263" t="s">
        <v>2585</v>
      </c>
      <c r="K86" s="263" t="s">
        <v>2586</v>
      </c>
      <c r="L86" s="263" t="s">
        <v>2587</v>
      </c>
      <c r="M86" s="263" t="s">
        <v>223</v>
      </c>
      <c r="N86" s="263" t="s">
        <v>2556</v>
      </c>
      <c r="O86" s="263"/>
      <c r="P86" s="263" t="s">
        <v>2588</v>
      </c>
      <c r="Q86" s="263"/>
      <c r="R86" s="286">
        <v>3</v>
      </c>
      <c r="S86" s="243">
        <v>11</v>
      </c>
      <c r="T86" s="243">
        <v>9</v>
      </c>
      <c r="V86" s="263" t="s">
        <v>413</v>
      </c>
      <c r="AA86" s="261" t="s">
        <v>2589</v>
      </c>
      <c r="AB86" s="261" t="s">
        <v>2590</v>
      </c>
    </row>
    <row r="87" spans="2:28">
      <c r="B87" s="243">
        <v>77</v>
      </c>
      <c r="C87" s="243">
        <v>20</v>
      </c>
      <c r="D87" s="86">
        <v>1</v>
      </c>
      <c r="E87" s="261" t="s">
        <v>2289</v>
      </c>
      <c r="F87" s="263" t="s">
        <v>182</v>
      </c>
      <c r="G87" s="261" t="s">
        <v>2296</v>
      </c>
      <c r="H87" s="261" t="s">
        <v>262</v>
      </c>
      <c r="I87" s="86">
        <v>53</v>
      </c>
      <c r="J87" s="263" t="s">
        <v>2591</v>
      </c>
      <c r="K87" s="263" t="s">
        <v>307</v>
      </c>
      <c r="L87" s="263" t="s">
        <v>2592</v>
      </c>
      <c r="M87" s="263" t="s">
        <v>223</v>
      </c>
      <c r="N87" s="263" t="s">
        <v>2593</v>
      </c>
      <c r="O87" s="263"/>
      <c r="P87" s="263" t="s">
        <v>2594</v>
      </c>
      <c r="Q87" s="263"/>
      <c r="R87" s="286">
        <v>2</v>
      </c>
      <c r="S87" s="243">
        <v>28</v>
      </c>
      <c r="T87" s="243">
        <v>16</v>
      </c>
      <c r="V87" s="263" t="s">
        <v>480</v>
      </c>
      <c r="AA87" s="261" t="s">
        <v>2595</v>
      </c>
      <c r="AB87" s="261" t="s">
        <v>481</v>
      </c>
    </row>
    <row r="88" spans="2:28">
      <c r="B88" s="243">
        <v>78</v>
      </c>
      <c r="C88" s="243">
        <v>20</v>
      </c>
      <c r="D88" s="86">
        <v>2</v>
      </c>
      <c r="E88" s="261" t="s">
        <v>2288</v>
      </c>
      <c r="F88" s="263" t="s">
        <v>7</v>
      </c>
      <c r="G88" s="261" t="s">
        <v>2300</v>
      </c>
      <c r="H88" s="261" t="s">
        <v>268</v>
      </c>
      <c r="I88" s="86">
        <v>63</v>
      </c>
      <c r="J88" s="263" t="s">
        <v>440</v>
      </c>
      <c r="K88" s="263" t="s">
        <v>2596</v>
      </c>
      <c r="L88" s="263" t="s">
        <v>2597</v>
      </c>
      <c r="M88" s="263" t="s">
        <v>223</v>
      </c>
      <c r="N88" s="263" t="s">
        <v>2593</v>
      </c>
      <c r="O88" s="263"/>
      <c r="P88" s="263" t="s">
        <v>2598</v>
      </c>
      <c r="Q88" s="263"/>
      <c r="R88" s="286">
        <v>2</v>
      </c>
      <c r="S88" s="243">
        <v>57</v>
      </c>
      <c r="T88" s="243">
        <v>10</v>
      </c>
      <c r="V88" s="263" t="s">
        <v>2599</v>
      </c>
      <c r="W88" s="86">
        <v>1</v>
      </c>
      <c r="X88" s="86">
        <v>6</v>
      </c>
      <c r="AA88" s="261" t="s">
        <v>2600</v>
      </c>
      <c r="AB88" s="261" t="s">
        <v>2601</v>
      </c>
    </row>
    <row r="89" spans="2:28">
      <c r="B89" s="243">
        <v>79</v>
      </c>
      <c r="C89" s="243">
        <v>20</v>
      </c>
      <c r="D89" s="86">
        <v>3</v>
      </c>
      <c r="E89" s="261" t="s">
        <v>2295</v>
      </c>
      <c r="F89" s="263" t="s">
        <v>182</v>
      </c>
      <c r="G89" s="261" t="s">
        <v>2306</v>
      </c>
      <c r="H89" s="261" t="s">
        <v>262</v>
      </c>
      <c r="I89" s="86">
        <v>45</v>
      </c>
      <c r="J89" s="263" t="s">
        <v>307</v>
      </c>
      <c r="K89" s="263" t="s">
        <v>307</v>
      </c>
      <c r="L89" s="263" t="s">
        <v>2602</v>
      </c>
      <c r="M89" s="263" t="s">
        <v>223</v>
      </c>
      <c r="N89" s="263" t="s">
        <v>2593</v>
      </c>
      <c r="O89" s="263"/>
      <c r="P89" s="263" t="s">
        <v>2603</v>
      </c>
      <c r="Q89" s="263"/>
      <c r="R89" s="286">
        <v>2</v>
      </c>
      <c r="S89" s="243">
        <v>50</v>
      </c>
      <c r="T89" s="243">
        <v>31</v>
      </c>
      <c r="V89" s="263" t="s">
        <v>2604</v>
      </c>
      <c r="AA89" s="261" t="s">
        <v>2605</v>
      </c>
      <c r="AB89" s="261" t="s">
        <v>2606</v>
      </c>
    </row>
    <row r="90" spans="2:28">
      <c r="B90" s="243">
        <v>80</v>
      </c>
      <c r="C90" s="243">
        <v>20</v>
      </c>
      <c r="D90" s="86">
        <v>4</v>
      </c>
      <c r="E90" s="261" t="s">
        <v>398</v>
      </c>
      <c r="F90" s="263" t="s">
        <v>182</v>
      </c>
      <c r="G90" s="261" t="s">
        <v>395</v>
      </c>
      <c r="H90" s="261" t="s">
        <v>266</v>
      </c>
      <c r="I90" s="86">
        <v>73</v>
      </c>
      <c r="J90" s="263" t="s">
        <v>307</v>
      </c>
      <c r="K90" s="263" t="s">
        <v>307</v>
      </c>
      <c r="L90" s="263" t="s">
        <v>2607</v>
      </c>
      <c r="M90" s="263" t="s">
        <v>223</v>
      </c>
      <c r="N90" s="263" t="s">
        <v>2593</v>
      </c>
      <c r="O90" s="263"/>
      <c r="P90" s="263" t="s">
        <v>2608</v>
      </c>
      <c r="Q90" s="263"/>
      <c r="R90" s="286">
        <v>3</v>
      </c>
      <c r="S90" s="243">
        <v>4</v>
      </c>
      <c r="T90" s="243">
        <v>18</v>
      </c>
      <c r="V90" s="263" t="s">
        <v>351</v>
      </c>
      <c r="W90" s="86">
        <v>1</v>
      </c>
      <c r="X90" s="86">
        <v>8</v>
      </c>
      <c r="Y90" s="86">
        <v>1</v>
      </c>
      <c r="AA90" s="261" t="s">
        <v>2609</v>
      </c>
      <c r="AB90" s="261" t="s">
        <v>352</v>
      </c>
    </row>
    <row r="91" spans="2:28">
      <c r="B91" s="243">
        <v>81</v>
      </c>
      <c r="C91" s="243">
        <v>21</v>
      </c>
      <c r="D91" s="86">
        <v>1</v>
      </c>
      <c r="E91" s="261" t="s">
        <v>395</v>
      </c>
      <c r="F91" s="263" t="s">
        <v>182</v>
      </c>
      <c r="G91" s="261" t="s">
        <v>2289</v>
      </c>
      <c r="H91" s="261" t="s">
        <v>266</v>
      </c>
      <c r="I91" s="86">
        <v>40</v>
      </c>
      <c r="J91" s="263" t="s">
        <v>307</v>
      </c>
      <c r="K91" s="263" t="s">
        <v>324</v>
      </c>
      <c r="L91" s="263" t="s">
        <v>2610</v>
      </c>
      <c r="M91" s="263" t="s">
        <v>223</v>
      </c>
      <c r="N91" s="263" t="s">
        <v>2593</v>
      </c>
      <c r="O91" s="263"/>
      <c r="P91" s="263" t="s">
        <v>2611</v>
      </c>
      <c r="Q91" s="263"/>
      <c r="R91" s="286">
        <v>1</v>
      </c>
      <c r="S91" s="243">
        <v>51</v>
      </c>
      <c r="T91" s="243">
        <v>40</v>
      </c>
      <c r="V91" s="263" t="s">
        <v>30</v>
      </c>
      <c r="AA91" s="261" t="s">
        <v>2612</v>
      </c>
      <c r="AB91" s="261" t="s">
        <v>285</v>
      </c>
    </row>
    <row r="92" spans="2:28">
      <c r="B92" s="243">
        <v>82</v>
      </c>
      <c r="C92" s="243">
        <v>21</v>
      </c>
      <c r="D92" s="86">
        <v>2</v>
      </c>
      <c r="E92" s="261" t="s">
        <v>2306</v>
      </c>
      <c r="F92" s="263" t="s">
        <v>182</v>
      </c>
      <c r="G92" s="261" t="s">
        <v>398</v>
      </c>
      <c r="H92" s="261" t="s">
        <v>268</v>
      </c>
      <c r="I92" s="86">
        <v>68</v>
      </c>
      <c r="J92" s="263" t="s">
        <v>307</v>
      </c>
      <c r="K92" s="263" t="s">
        <v>324</v>
      </c>
      <c r="L92" s="263" t="s">
        <v>2613</v>
      </c>
      <c r="M92" s="263" t="s">
        <v>223</v>
      </c>
      <c r="N92" s="263" t="s">
        <v>2593</v>
      </c>
      <c r="O92" s="263"/>
      <c r="P92" s="263" t="s">
        <v>2614</v>
      </c>
      <c r="Q92" s="263"/>
      <c r="R92" s="286">
        <v>3</v>
      </c>
      <c r="S92" s="243">
        <v>8</v>
      </c>
      <c r="T92" s="243">
        <v>37</v>
      </c>
      <c r="V92" s="263" t="s">
        <v>363</v>
      </c>
      <c r="W92" s="86">
        <v>1</v>
      </c>
      <c r="X92" s="86">
        <v>6</v>
      </c>
      <c r="AA92" s="261" t="s">
        <v>2615</v>
      </c>
      <c r="AB92" s="261" t="s">
        <v>364</v>
      </c>
    </row>
    <row r="93" spans="2:28">
      <c r="B93" s="243">
        <v>83</v>
      </c>
      <c r="C93" s="243">
        <v>21</v>
      </c>
      <c r="D93" s="86">
        <v>3</v>
      </c>
      <c r="E93" s="261" t="s">
        <v>2300</v>
      </c>
      <c r="F93" s="263" t="s">
        <v>182</v>
      </c>
      <c r="G93" s="261" t="s">
        <v>2295</v>
      </c>
      <c r="H93" s="261" t="s">
        <v>266</v>
      </c>
      <c r="I93" s="86">
        <v>58</v>
      </c>
      <c r="J93" s="263" t="s">
        <v>324</v>
      </c>
      <c r="K93" s="263" t="s">
        <v>307</v>
      </c>
      <c r="L93" s="263" t="s">
        <v>2616</v>
      </c>
      <c r="M93" s="263" t="s">
        <v>223</v>
      </c>
      <c r="N93" s="263" t="s">
        <v>2593</v>
      </c>
      <c r="O93" s="263"/>
      <c r="P93" s="263" t="s">
        <v>2617</v>
      </c>
      <c r="Q93" s="263"/>
      <c r="R93" s="286">
        <v>3</v>
      </c>
      <c r="S93" s="243">
        <v>0</v>
      </c>
      <c r="T93" s="243">
        <v>23</v>
      </c>
      <c r="V93" s="263" t="s">
        <v>2618</v>
      </c>
      <c r="AA93" s="261" t="s">
        <v>2619</v>
      </c>
      <c r="AB93" s="261" t="s">
        <v>2620</v>
      </c>
    </row>
    <row r="94" spans="2:28">
      <c r="B94" s="243">
        <v>84</v>
      </c>
      <c r="C94" s="243">
        <v>21</v>
      </c>
      <c r="D94" s="86">
        <v>4</v>
      </c>
      <c r="E94" s="261" t="s">
        <v>2296</v>
      </c>
      <c r="F94" s="263" t="s">
        <v>182</v>
      </c>
      <c r="G94" s="261" t="s">
        <v>2288</v>
      </c>
      <c r="H94" s="261" t="s">
        <v>266</v>
      </c>
      <c r="I94" s="86">
        <v>98</v>
      </c>
      <c r="J94" s="263" t="s">
        <v>324</v>
      </c>
      <c r="K94" s="263" t="s">
        <v>307</v>
      </c>
      <c r="L94" s="263" t="s">
        <v>2621</v>
      </c>
      <c r="M94" s="263" t="s">
        <v>223</v>
      </c>
      <c r="N94" s="263" t="s">
        <v>2593</v>
      </c>
      <c r="O94" s="263"/>
      <c r="P94" s="263" t="s">
        <v>2622</v>
      </c>
      <c r="Q94" s="263"/>
      <c r="R94" s="286">
        <v>3</v>
      </c>
      <c r="S94" s="243">
        <v>25</v>
      </c>
      <c r="T94" s="243">
        <v>48</v>
      </c>
      <c r="V94" s="263" t="s">
        <v>1524</v>
      </c>
      <c r="AA94" s="261" t="s">
        <v>2623</v>
      </c>
      <c r="AB94" s="261" t="s">
        <v>2624</v>
      </c>
    </row>
    <row r="95" spans="2:28">
      <c r="B95" s="243">
        <v>85</v>
      </c>
      <c r="C95" s="243">
        <v>22</v>
      </c>
      <c r="D95" s="86">
        <v>1</v>
      </c>
      <c r="E95" s="261" t="s">
        <v>2289</v>
      </c>
      <c r="F95" s="263" t="s">
        <v>182</v>
      </c>
      <c r="G95" s="261" t="s">
        <v>2288</v>
      </c>
      <c r="H95" s="261" t="s">
        <v>262</v>
      </c>
      <c r="I95" s="86">
        <v>102</v>
      </c>
      <c r="J95" s="263" t="s">
        <v>2625</v>
      </c>
      <c r="K95" s="263" t="s">
        <v>307</v>
      </c>
      <c r="L95" s="263" t="s">
        <v>2626</v>
      </c>
      <c r="M95" s="263" t="s">
        <v>223</v>
      </c>
      <c r="N95" s="263" t="s">
        <v>2627</v>
      </c>
      <c r="O95" s="263"/>
      <c r="P95" s="263" t="s">
        <v>2628</v>
      </c>
      <c r="Q95" s="263"/>
      <c r="R95" s="286">
        <v>3</v>
      </c>
      <c r="S95" s="243">
        <v>26</v>
      </c>
      <c r="T95" s="243">
        <v>13</v>
      </c>
      <c r="V95" s="263" t="s">
        <v>2314</v>
      </c>
      <c r="AA95" s="261" t="s">
        <v>2629</v>
      </c>
      <c r="AB95" s="261" t="s">
        <v>2514</v>
      </c>
    </row>
    <row r="96" spans="2:28">
      <c r="B96" s="243">
        <v>86</v>
      </c>
      <c r="C96" s="243">
        <v>22</v>
      </c>
      <c r="D96" s="86">
        <v>2</v>
      </c>
      <c r="E96" s="261" t="s">
        <v>2296</v>
      </c>
      <c r="F96" s="263" t="s">
        <v>182</v>
      </c>
      <c r="G96" s="261" t="s">
        <v>2295</v>
      </c>
      <c r="H96" s="261" t="s">
        <v>266</v>
      </c>
      <c r="I96" s="86">
        <v>70</v>
      </c>
      <c r="J96" s="263" t="s">
        <v>408</v>
      </c>
      <c r="K96" s="263" t="s">
        <v>307</v>
      </c>
      <c r="L96" s="263" t="s">
        <v>2630</v>
      </c>
      <c r="M96" s="263" t="s">
        <v>223</v>
      </c>
      <c r="N96" s="263" t="s">
        <v>2627</v>
      </c>
      <c r="O96" s="263"/>
      <c r="P96" s="263" t="s">
        <v>2631</v>
      </c>
      <c r="Q96" s="263"/>
      <c r="R96" s="286">
        <v>3</v>
      </c>
      <c r="S96" s="243">
        <v>2</v>
      </c>
      <c r="T96" s="243">
        <v>32</v>
      </c>
      <c r="V96" s="263" t="s">
        <v>27</v>
      </c>
      <c r="W96" s="86">
        <v>1</v>
      </c>
      <c r="X96" s="86">
        <v>7</v>
      </c>
      <c r="Y96" s="86">
        <v>0</v>
      </c>
      <c r="Z96" s="259" t="s">
        <v>392</v>
      </c>
      <c r="AA96" s="261" t="s">
        <v>2632</v>
      </c>
      <c r="AB96" s="261" t="s">
        <v>492</v>
      </c>
    </row>
    <row r="97" spans="2:28">
      <c r="B97" s="243">
        <v>87</v>
      </c>
      <c r="C97" s="243">
        <v>22</v>
      </c>
      <c r="D97" s="86">
        <v>3</v>
      </c>
      <c r="E97" s="261" t="s">
        <v>2300</v>
      </c>
      <c r="F97" s="263" t="s">
        <v>8</v>
      </c>
      <c r="G97" s="261" t="s">
        <v>398</v>
      </c>
      <c r="H97" s="261" t="s">
        <v>264</v>
      </c>
      <c r="I97" s="86">
        <v>68</v>
      </c>
      <c r="J97" s="263" t="s">
        <v>2633</v>
      </c>
      <c r="K97" s="263" t="s">
        <v>2634</v>
      </c>
      <c r="L97" s="263" t="s">
        <v>2635</v>
      </c>
      <c r="M97" s="263" t="s">
        <v>223</v>
      </c>
      <c r="N97" s="263" t="s">
        <v>2627</v>
      </c>
      <c r="O97" s="263"/>
      <c r="P97" s="263" t="s">
        <v>2636</v>
      </c>
      <c r="Q97" s="263"/>
      <c r="R97" s="286">
        <v>3</v>
      </c>
      <c r="S97" s="243">
        <v>13</v>
      </c>
      <c r="T97" s="243">
        <v>13</v>
      </c>
      <c r="V97" s="263" t="s">
        <v>460</v>
      </c>
      <c r="AA97" s="261" t="s">
        <v>2637</v>
      </c>
      <c r="AB97" s="261" t="s">
        <v>272</v>
      </c>
    </row>
    <row r="98" spans="2:28">
      <c r="B98" s="243">
        <v>88</v>
      </c>
      <c r="C98" s="243">
        <v>22</v>
      </c>
      <c r="D98" s="86">
        <v>4</v>
      </c>
      <c r="E98" s="261" t="s">
        <v>2306</v>
      </c>
      <c r="F98" s="263" t="s">
        <v>182</v>
      </c>
      <c r="G98" s="261" t="s">
        <v>395</v>
      </c>
      <c r="H98" s="261" t="s">
        <v>266</v>
      </c>
      <c r="I98" s="86">
        <v>60</v>
      </c>
      <c r="J98" s="263" t="s">
        <v>307</v>
      </c>
      <c r="K98" s="263" t="s">
        <v>307</v>
      </c>
      <c r="L98" s="263" t="s">
        <v>2638</v>
      </c>
      <c r="M98" s="263" t="s">
        <v>223</v>
      </c>
      <c r="N98" s="263" t="s">
        <v>2627</v>
      </c>
      <c r="O98" s="263"/>
      <c r="P98" s="263" t="s">
        <v>2639</v>
      </c>
      <c r="Q98" s="263"/>
      <c r="R98" s="286">
        <v>3</v>
      </c>
      <c r="S98" s="243">
        <v>2</v>
      </c>
      <c r="T98" s="243">
        <v>9</v>
      </c>
      <c r="V98" s="263" t="s">
        <v>326</v>
      </c>
      <c r="AA98" s="261" t="s">
        <v>2640</v>
      </c>
      <c r="AB98" s="261" t="s">
        <v>339</v>
      </c>
    </row>
    <row r="99" spans="2:28">
      <c r="B99" s="243">
        <v>89</v>
      </c>
      <c r="C99" s="243">
        <v>23</v>
      </c>
      <c r="D99" s="86">
        <v>1</v>
      </c>
      <c r="E99" s="261" t="s">
        <v>2306</v>
      </c>
      <c r="F99" s="263" t="s">
        <v>182</v>
      </c>
      <c r="G99" s="261" t="s">
        <v>2289</v>
      </c>
      <c r="H99" s="261" t="s">
        <v>266</v>
      </c>
      <c r="I99" s="86">
        <v>65</v>
      </c>
      <c r="J99" s="263" t="s">
        <v>307</v>
      </c>
      <c r="K99" s="263" t="s">
        <v>307</v>
      </c>
      <c r="L99" s="263" t="s">
        <v>2641</v>
      </c>
      <c r="M99" s="263" t="s">
        <v>223</v>
      </c>
      <c r="N99" s="263" t="s">
        <v>2627</v>
      </c>
      <c r="O99" s="263"/>
      <c r="P99" s="263" t="s">
        <v>2642</v>
      </c>
      <c r="Q99" s="263"/>
      <c r="R99" s="286">
        <v>3</v>
      </c>
      <c r="S99" s="243">
        <v>3</v>
      </c>
      <c r="T99" s="243">
        <v>29</v>
      </c>
      <c r="V99" s="263" t="s">
        <v>2528</v>
      </c>
      <c r="W99" s="86">
        <v>1</v>
      </c>
      <c r="X99" s="86">
        <v>7</v>
      </c>
      <c r="Y99" s="86">
        <v>1</v>
      </c>
      <c r="Z99" s="259" t="s">
        <v>392</v>
      </c>
      <c r="AA99" s="261" t="s">
        <v>2643</v>
      </c>
      <c r="AB99" s="261" t="s">
        <v>2530</v>
      </c>
    </row>
    <row r="100" spans="2:28">
      <c r="B100" s="243">
        <v>90</v>
      </c>
      <c r="C100" s="243">
        <v>23</v>
      </c>
      <c r="D100" s="86">
        <v>2</v>
      </c>
      <c r="E100" s="261" t="s">
        <v>395</v>
      </c>
      <c r="F100" s="263" t="s">
        <v>182</v>
      </c>
      <c r="G100" s="261" t="s">
        <v>2300</v>
      </c>
      <c r="H100" s="261" t="s">
        <v>268</v>
      </c>
      <c r="I100" s="86">
        <v>68</v>
      </c>
      <c r="J100" s="263" t="s">
        <v>307</v>
      </c>
      <c r="K100" s="263" t="s">
        <v>307</v>
      </c>
      <c r="L100" s="263" t="s">
        <v>2644</v>
      </c>
      <c r="M100" s="263" t="s">
        <v>223</v>
      </c>
      <c r="N100" s="263" t="s">
        <v>2627</v>
      </c>
      <c r="O100" s="263"/>
      <c r="P100" s="263" t="s">
        <v>2386</v>
      </c>
      <c r="Q100" s="263"/>
      <c r="R100" s="286">
        <v>3</v>
      </c>
      <c r="S100" s="243">
        <v>6</v>
      </c>
      <c r="T100" s="243">
        <v>24</v>
      </c>
      <c r="V100" s="263" t="s">
        <v>1832</v>
      </c>
      <c r="W100" s="86">
        <v>1</v>
      </c>
      <c r="X100" s="86">
        <v>6</v>
      </c>
      <c r="AA100" s="261" t="s">
        <v>2645</v>
      </c>
      <c r="AB100" s="261" t="s">
        <v>1834</v>
      </c>
    </row>
    <row r="101" spans="2:28">
      <c r="B101" s="243">
        <v>91</v>
      </c>
      <c r="C101" s="243">
        <v>23</v>
      </c>
      <c r="D101" s="86">
        <v>3</v>
      </c>
      <c r="E101" s="261" t="s">
        <v>398</v>
      </c>
      <c r="F101" s="263" t="s">
        <v>182</v>
      </c>
      <c r="G101" s="261" t="s">
        <v>2296</v>
      </c>
      <c r="H101" s="261" t="s">
        <v>268</v>
      </c>
      <c r="I101" s="86">
        <v>129</v>
      </c>
      <c r="J101" s="263" t="s">
        <v>322</v>
      </c>
      <c r="K101" s="263" t="s">
        <v>322</v>
      </c>
      <c r="L101" s="263" t="s">
        <v>2646</v>
      </c>
      <c r="M101" s="263" t="s">
        <v>223</v>
      </c>
      <c r="N101" s="263" t="s">
        <v>2627</v>
      </c>
      <c r="O101" s="263"/>
      <c r="P101" s="263" t="s">
        <v>2647</v>
      </c>
      <c r="Q101" s="263"/>
      <c r="R101" s="286">
        <v>3</v>
      </c>
      <c r="S101" s="243">
        <v>39</v>
      </c>
      <c r="T101" s="243">
        <v>42</v>
      </c>
      <c r="V101" s="263" t="s">
        <v>341</v>
      </c>
      <c r="W101" s="86">
        <v>1</v>
      </c>
      <c r="X101" s="86">
        <v>6</v>
      </c>
      <c r="AA101" s="261" t="s">
        <v>2648</v>
      </c>
      <c r="AB101" s="261" t="s">
        <v>263</v>
      </c>
    </row>
    <row r="102" spans="2:28">
      <c r="B102" s="243">
        <v>92</v>
      </c>
      <c r="C102" s="243">
        <v>23</v>
      </c>
      <c r="D102" s="86">
        <v>4</v>
      </c>
      <c r="E102" s="261" t="s">
        <v>2295</v>
      </c>
      <c r="F102" s="263" t="s">
        <v>182</v>
      </c>
      <c r="G102" s="261" t="s">
        <v>2288</v>
      </c>
      <c r="H102" s="261" t="s">
        <v>266</v>
      </c>
      <c r="I102" s="86">
        <v>35</v>
      </c>
      <c r="J102" s="263" t="s">
        <v>307</v>
      </c>
      <c r="K102" s="263" t="s">
        <v>307</v>
      </c>
      <c r="L102" s="263" t="s">
        <v>2649</v>
      </c>
      <c r="M102" s="263" t="s">
        <v>223</v>
      </c>
      <c r="N102" s="263" t="s">
        <v>2627</v>
      </c>
      <c r="O102" s="263"/>
      <c r="P102" s="263" t="s">
        <v>2650</v>
      </c>
      <c r="Q102" s="263"/>
      <c r="R102" s="286">
        <v>1</v>
      </c>
      <c r="S102" s="243">
        <v>52</v>
      </c>
      <c r="T102" s="243">
        <v>21</v>
      </c>
      <c r="V102" s="263" t="s">
        <v>463</v>
      </c>
      <c r="AA102" s="261" t="s">
        <v>2651</v>
      </c>
      <c r="AB102" s="261" t="s">
        <v>227</v>
      </c>
    </row>
    <row r="103" spans="2:28">
      <c r="B103" s="243">
        <v>93</v>
      </c>
      <c r="C103" s="243">
        <v>24</v>
      </c>
      <c r="D103" s="86">
        <v>1</v>
      </c>
      <c r="E103" s="261" t="s">
        <v>2289</v>
      </c>
      <c r="F103" s="263" t="s">
        <v>182</v>
      </c>
      <c r="G103" s="261" t="s">
        <v>2295</v>
      </c>
      <c r="H103" s="261" t="s">
        <v>268</v>
      </c>
      <c r="I103" s="86">
        <v>55</v>
      </c>
      <c r="J103" s="263" t="s">
        <v>307</v>
      </c>
      <c r="K103" s="263" t="s">
        <v>307</v>
      </c>
      <c r="L103" s="263" t="s">
        <v>2652</v>
      </c>
      <c r="M103" s="263" t="s">
        <v>223</v>
      </c>
      <c r="N103" s="263" t="s">
        <v>2653</v>
      </c>
      <c r="O103" s="263"/>
      <c r="P103" s="263" t="s">
        <v>2654</v>
      </c>
      <c r="Q103" s="263"/>
      <c r="R103" s="286">
        <v>2</v>
      </c>
      <c r="S103" s="243">
        <v>39</v>
      </c>
      <c r="T103" s="243">
        <v>29</v>
      </c>
      <c r="V103" s="263" t="s">
        <v>2004</v>
      </c>
      <c r="W103" s="86">
        <v>1</v>
      </c>
      <c r="X103" s="86">
        <v>6</v>
      </c>
      <c r="AA103" s="261" t="s">
        <v>2655</v>
      </c>
      <c r="AB103" s="261" t="s">
        <v>2545</v>
      </c>
    </row>
    <row r="104" spans="2:28">
      <c r="B104" s="243">
        <v>94</v>
      </c>
      <c r="C104" s="243">
        <v>24</v>
      </c>
      <c r="D104" s="86">
        <v>2</v>
      </c>
      <c r="E104" s="261" t="s">
        <v>2288</v>
      </c>
      <c r="F104" s="263" t="s">
        <v>7</v>
      </c>
      <c r="G104" s="261" t="s">
        <v>398</v>
      </c>
      <c r="H104" s="261" t="s">
        <v>264</v>
      </c>
      <c r="I104" s="86">
        <v>60</v>
      </c>
      <c r="J104" s="263" t="s">
        <v>2656</v>
      </c>
      <c r="K104" s="263" t="s">
        <v>2657</v>
      </c>
      <c r="L104" s="263" t="s">
        <v>2658</v>
      </c>
      <c r="M104" s="263" t="s">
        <v>223</v>
      </c>
      <c r="N104" s="263" t="s">
        <v>2653</v>
      </c>
      <c r="O104" s="263"/>
      <c r="P104" s="263" t="s">
        <v>2659</v>
      </c>
      <c r="Q104" s="263"/>
      <c r="R104" s="286">
        <v>2</v>
      </c>
      <c r="S104" s="243">
        <v>58</v>
      </c>
      <c r="T104" s="243">
        <v>8</v>
      </c>
      <c r="V104" s="263" t="s">
        <v>431</v>
      </c>
      <c r="AA104" s="261" t="s">
        <v>2660</v>
      </c>
      <c r="AB104" s="261" t="s">
        <v>2549</v>
      </c>
    </row>
    <row r="105" spans="2:28">
      <c r="B105" s="243">
        <v>95</v>
      </c>
      <c r="C105" s="243">
        <v>24</v>
      </c>
      <c r="D105" s="86">
        <v>3</v>
      </c>
      <c r="E105" s="261" t="s">
        <v>2296</v>
      </c>
      <c r="F105" s="263" t="s">
        <v>7</v>
      </c>
      <c r="G105" s="261" t="s">
        <v>395</v>
      </c>
      <c r="H105" s="261" t="s">
        <v>264</v>
      </c>
      <c r="I105" s="86">
        <v>73</v>
      </c>
      <c r="J105" s="263" t="s">
        <v>2661</v>
      </c>
      <c r="K105" s="263" t="s">
        <v>2662</v>
      </c>
      <c r="L105" s="263" t="s">
        <v>2663</v>
      </c>
      <c r="M105" s="263" t="s">
        <v>223</v>
      </c>
      <c r="N105" s="263" t="s">
        <v>2653</v>
      </c>
      <c r="O105" s="263"/>
      <c r="P105" s="263" t="s">
        <v>2664</v>
      </c>
      <c r="Q105" s="263"/>
      <c r="R105" s="286">
        <v>3</v>
      </c>
      <c r="S105" s="243">
        <v>14</v>
      </c>
      <c r="T105" s="243">
        <v>40</v>
      </c>
      <c r="V105" s="263" t="s">
        <v>348</v>
      </c>
      <c r="AA105" s="261" t="s">
        <v>2665</v>
      </c>
      <c r="AB105" s="261" t="s">
        <v>349</v>
      </c>
    </row>
    <row r="106" spans="2:28">
      <c r="B106" s="243">
        <v>96</v>
      </c>
      <c r="C106" s="243">
        <v>24</v>
      </c>
      <c r="D106" s="86">
        <v>4</v>
      </c>
      <c r="E106" s="261" t="s">
        <v>2300</v>
      </c>
      <c r="F106" s="263" t="s">
        <v>182</v>
      </c>
      <c r="G106" s="261" t="s">
        <v>2306</v>
      </c>
      <c r="H106" s="261" t="s">
        <v>266</v>
      </c>
      <c r="I106" s="86">
        <v>41</v>
      </c>
      <c r="J106" s="263" t="s">
        <v>324</v>
      </c>
      <c r="K106" s="263" t="s">
        <v>307</v>
      </c>
      <c r="L106" s="263" t="s">
        <v>2666</v>
      </c>
      <c r="M106" s="263" t="s">
        <v>223</v>
      </c>
      <c r="N106" s="263" t="s">
        <v>2653</v>
      </c>
      <c r="O106" s="263"/>
      <c r="P106" s="263" t="s">
        <v>2667</v>
      </c>
      <c r="Q106" s="263"/>
      <c r="R106" s="286">
        <v>2</v>
      </c>
      <c r="S106" s="243">
        <v>59</v>
      </c>
      <c r="T106" s="243">
        <v>14</v>
      </c>
      <c r="V106" s="263" t="s">
        <v>1931</v>
      </c>
      <c r="AA106" s="261" t="s">
        <v>2668</v>
      </c>
      <c r="AB106" s="261" t="s">
        <v>1933</v>
      </c>
    </row>
    <row r="107" spans="2:28">
      <c r="B107" s="243">
        <v>97</v>
      </c>
      <c r="C107" s="243">
        <v>25</v>
      </c>
      <c r="D107" s="86">
        <v>1</v>
      </c>
      <c r="E107" s="261" t="s">
        <v>2300</v>
      </c>
      <c r="F107" s="263" t="s">
        <v>182</v>
      </c>
      <c r="G107" s="261" t="s">
        <v>2289</v>
      </c>
      <c r="H107" s="261" t="s">
        <v>262</v>
      </c>
      <c r="I107" s="86">
        <v>81</v>
      </c>
      <c r="J107" s="263" t="s">
        <v>324</v>
      </c>
      <c r="K107" s="263" t="s">
        <v>2669</v>
      </c>
      <c r="L107" s="263" t="s">
        <v>2670</v>
      </c>
      <c r="M107" s="263" t="s">
        <v>223</v>
      </c>
      <c r="N107" s="263" t="s">
        <v>2653</v>
      </c>
      <c r="O107" s="263"/>
      <c r="P107" s="263" t="s">
        <v>2671</v>
      </c>
      <c r="Q107" s="263"/>
      <c r="R107" s="286">
        <v>3</v>
      </c>
      <c r="S107" s="243">
        <v>13</v>
      </c>
      <c r="T107" s="243">
        <v>35</v>
      </c>
      <c r="V107" s="263" t="s">
        <v>797</v>
      </c>
      <c r="W107" s="86">
        <v>1</v>
      </c>
      <c r="X107" s="86">
        <v>7</v>
      </c>
      <c r="Y107" s="86">
        <v>1</v>
      </c>
      <c r="Z107" s="259" t="s">
        <v>392</v>
      </c>
      <c r="AA107" s="261" t="s">
        <v>2672</v>
      </c>
      <c r="AB107" s="261" t="s">
        <v>799</v>
      </c>
    </row>
    <row r="108" spans="2:28">
      <c r="B108" s="243">
        <v>98</v>
      </c>
      <c r="C108" s="243">
        <v>25</v>
      </c>
      <c r="D108" s="86">
        <v>2</v>
      </c>
      <c r="E108" s="261" t="s">
        <v>2306</v>
      </c>
      <c r="F108" s="263" t="s">
        <v>8</v>
      </c>
      <c r="G108" s="261" t="s">
        <v>2296</v>
      </c>
      <c r="H108" s="261" t="s">
        <v>264</v>
      </c>
      <c r="I108" s="86">
        <v>79</v>
      </c>
      <c r="J108" s="263" t="s">
        <v>2673</v>
      </c>
      <c r="K108" s="263" t="s">
        <v>2674</v>
      </c>
      <c r="L108" s="263" t="s">
        <v>2675</v>
      </c>
      <c r="M108" s="263" t="s">
        <v>223</v>
      </c>
      <c r="N108" s="263" t="s">
        <v>2653</v>
      </c>
      <c r="O108" s="263"/>
      <c r="P108" s="263" t="s">
        <v>2676</v>
      </c>
      <c r="Q108" s="263"/>
      <c r="R108" s="286">
        <v>3</v>
      </c>
      <c r="S108" s="243">
        <v>17</v>
      </c>
      <c r="T108" s="243">
        <v>7</v>
      </c>
      <c r="V108" s="263" t="s">
        <v>2564</v>
      </c>
      <c r="W108" s="86">
        <v>1</v>
      </c>
      <c r="X108" s="86">
        <v>11</v>
      </c>
      <c r="Y108" s="86">
        <v>1</v>
      </c>
      <c r="AA108" s="261" t="s">
        <v>2677</v>
      </c>
      <c r="AB108" s="261" t="s">
        <v>2566</v>
      </c>
    </row>
    <row r="109" spans="2:28">
      <c r="B109" s="243">
        <v>99</v>
      </c>
      <c r="C109" s="243">
        <v>25</v>
      </c>
      <c r="D109" s="86">
        <v>3</v>
      </c>
      <c r="E109" s="261" t="s">
        <v>395</v>
      </c>
      <c r="F109" s="263" t="s">
        <v>182</v>
      </c>
      <c r="G109" s="261" t="s">
        <v>2288</v>
      </c>
      <c r="H109" s="261" t="s">
        <v>266</v>
      </c>
      <c r="I109" s="86">
        <v>46</v>
      </c>
      <c r="J109" s="263" t="s">
        <v>307</v>
      </c>
      <c r="K109" s="263" t="s">
        <v>307</v>
      </c>
      <c r="L109" s="263" t="s">
        <v>2678</v>
      </c>
      <c r="M109" s="263" t="s">
        <v>223</v>
      </c>
      <c r="N109" s="263" t="s">
        <v>2653</v>
      </c>
      <c r="O109" s="263"/>
      <c r="P109" s="263" t="s">
        <v>2679</v>
      </c>
      <c r="Q109" s="263"/>
      <c r="R109" s="286">
        <v>2</v>
      </c>
      <c r="S109" s="243">
        <v>10</v>
      </c>
      <c r="T109" s="243">
        <v>5</v>
      </c>
      <c r="V109" s="263" t="s">
        <v>137</v>
      </c>
      <c r="AA109" s="261" t="s">
        <v>2680</v>
      </c>
      <c r="AB109" s="261" t="s">
        <v>421</v>
      </c>
    </row>
    <row r="110" spans="2:28">
      <c r="B110" s="243">
        <v>100</v>
      </c>
      <c r="C110" s="243">
        <v>25</v>
      </c>
      <c r="D110" s="86">
        <v>4</v>
      </c>
      <c r="E110" s="261" t="s">
        <v>398</v>
      </c>
      <c r="F110" s="263" t="s">
        <v>182</v>
      </c>
      <c r="G110" s="261" t="s">
        <v>2295</v>
      </c>
      <c r="H110" s="261" t="s">
        <v>268</v>
      </c>
      <c r="I110" s="86">
        <v>53</v>
      </c>
      <c r="J110" s="263" t="s">
        <v>322</v>
      </c>
      <c r="K110" s="263" t="s">
        <v>307</v>
      </c>
      <c r="L110" s="263" t="s">
        <v>2681</v>
      </c>
      <c r="M110" s="263" t="s">
        <v>223</v>
      </c>
      <c r="N110" s="263" t="s">
        <v>2653</v>
      </c>
      <c r="O110" s="263"/>
      <c r="P110" s="263" t="s">
        <v>2682</v>
      </c>
      <c r="Q110" s="263"/>
      <c r="R110" s="286">
        <v>2</v>
      </c>
      <c r="S110" s="243">
        <v>43</v>
      </c>
      <c r="T110" s="243">
        <v>35</v>
      </c>
      <c r="V110" s="263" t="s">
        <v>409</v>
      </c>
      <c r="W110" s="86">
        <v>1</v>
      </c>
      <c r="X110" s="86">
        <v>6</v>
      </c>
      <c r="Y110" s="86">
        <v>1</v>
      </c>
      <c r="AA110" s="261" t="s">
        <v>2683</v>
      </c>
      <c r="AB110" s="261" t="s">
        <v>454</v>
      </c>
    </row>
    <row r="111" spans="2:28">
      <c r="B111" s="243">
        <v>101</v>
      </c>
      <c r="C111" s="243">
        <v>26</v>
      </c>
      <c r="D111" s="86">
        <v>1</v>
      </c>
      <c r="E111" s="261" t="s">
        <v>2289</v>
      </c>
      <c r="F111" s="263" t="s">
        <v>182</v>
      </c>
      <c r="G111" s="261" t="s">
        <v>398</v>
      </c>
      <c r="H111" s="261" t="s">
        <v>266</v>
      </c>
      <c r="I111" s="86">
        <v>62</v>
      </c>
      <c r="J111" s="263" t="s">
        <v>324</v>
      </c>
      <c r="K111" s="263" t="s">
        <v>2510</v>
      </c>
      <c r="L111" s="263" t="s">
        <v>2684</v>
      </c>
      <c r="M111" s="263" t="s">
        <v>223</v>
      </c>
      <c r="N111" s="263" t="s">
        <v>2685</v>
      </c>
      <c r="O111" s="263"/>
      <c r="P111" s="263" t="s">
        <v>2686</v>
      </c>
      <c r="Q111" s="263"/>
      <c r="R111" s="286">
        <v>2</v>
      </c>
      <c r="S111" s="243">
        <v>50</v>
      </c>
      <c r="T111" s="243">
        <v>38</v>
      </c>
      <c r="V111" s="263" t="s">
        <v>359</v>
      </c>
      <c r="AA111" s="261" t="s">
        <v>2687</v>
      </c>
      <c r="AB111" s="261" t="s">
        <v>360</v>
      </c>
    </row>
    <row r="112" spans="2:28">
      <c r="B112" s="243">
        <v>102</v>
      </c>
      <c r="C112" s="243">
        <v>26</v>
      </c>
      <c r="D112" s="86">
        <v>2</v>
      </c>
      <c r="E112" s="261" t="s">
        <v>2295</v>
      </c>
      <c r="F112" s="263" t="s">
        <v>7</v>
      </c>
      <c r="G112" s="261" t="s">
        <v>395</v>
      </c>
      <c r="H112" s="261" t="s">
        <v>264</v>
      </c>
      <c r="I112" s="86">
        <v>51</v>
      </c>
      <c r="J112" s="263" t="s">
        <v>312</v>
      </c>
      <c r="K112" s="263" t="s">
        <v>893</v>
      </c>
      <c r="L112" s="263" t="s">
        <v>2688</v>
      </c>
      <c r="M112" s="263" t="s">
        <v>223</v>
      </c>
      <c r="N112" s="263" t="s">
        <v>2685</v>
      </c>
      <c r="O112" s="263"/>
      <c r="P112" s="263" t="s">
        <v>2689</v>
      </c>
      <c r="Q112" s="263"/>
      <c r="R112" s="286">
        <v>2</v>
      </c>
      <c r="S112" s="243">
        <v>54</v>
      </c>
      <c r="T112" s="243">
        <v>45</v>
      </c>
      <c r="V112" s="263" t="s">
        <v>2030</v>
      </c>
      <c r="W112" s="86">
        <v>1</v>
      </c>
      <c r="X112" s="86">
        <v>8</v>
      </c>
      <c r="Y112" s="86">
        <v>1</v>
      </c>
      <c r="AA112" s="261" t="s">
        <v>2690</v>
      </c>
      <c r="AB112" s="261" t="s">
        <v>2032</v>
      </c>
    </row>
    <row r="113" spans="2:28">
      <c r="B113" s="243">
        <v>103</v>
      </c>
      <c r="C113" s="243">
        <v>26</v>
      </c>
      <c r="D113" s="86">
        <v>3</v>
      </c>
      <c r="E113" s="261" t="s">
        <v>2288</v>
      </c>
      <c r="F113" s="263" t="s">
        <v>7</v>
      </c>
      <c r="G113" s="261" t="s">
        <v>2306</v>
      </c>
      <c r="H113" s="261" t="s">
        <v>264</v>
      </c>
      <c r="I113" s="86">
        <v>73</v>
      </c>
      <c r="J113" s="263" t="s">
        <v>2691</v>
      </c>
      <c r="K113" s="263" t="s">
        <v>2692</v>
      </c>
      <c r="L113" s="263" t="s">
        <v>2693</v>
      </c>
      <c r="M113" s="263" t="s">
        <v>223</v>
      </c>
      <c r="N113" s="263" t="s">
        <v>2685</v>
      </c>
      <c r="O113" s="263"/>
      <c r="P113" s="263" t="s">
        <v>2694</v>
      </c>
      <c r="Q113" s="263"/>
      <c r="R113" s="286">
        <v>3</v>
      </c>
      <c r="S113" s="243">
        <v>10</v>
      </c>
      <c r="T113" s="243">
        <v>5</v>
      </c>
      <c r="V113" s="263" t="s">
        <v>886</v>
      </c>
      <c r="W113" s="86">
        <v>1</v>
      </c>
      <c r="X113" s="86">
        <v>10</v>
      </c>
      <c r="Y113" s="86">
        <v>1</v>
      </c>
      <c r="AA113" s="261" t="s">
        <v>2695</v>
      </c>
      <c r="AB113" s="261" t="s">
        <v>1696</v>
      </c>
    </row>
    <row r="114" spans="2:28">
      <c r="B114" s="243">
        <v>104</v>
      </c>
      <c r="C114" s="243">
        <v>26</v>
      </c>
      <c r="D114" s="86">
        <v>4</v>
      </c>
      <c r="E114" s="261" t="s">
        <v>2296</v>
      </c>
      <c r="F114" s="263" t="s">
        <v>7</v>
      </c>
      <c r="G114" s="261" t="s">
        <v>2300</v>
      </c>
      <c r="H114" s="261" t="s">
        <v>268</v>
      </c>
      <c r="I114" s="86">
        <v>89</v>
      </c>
      <c r="J114" s="263" t="s">
        <v>2696</v>
      </c>
      <c r="K114" s="263" t="s">
        <v>2697</v>
      </c>
      <c r="L114" s="263" t="s">
        <v>2698</v>
      </c>
      <c r="M114" s="263" t="s">
        <v>223</v>
      </c>
      <c r="N114" s="263" t="s">
        <v>2685</v>
      </c>
      <c r="O114" s="263"/>
      <c r="P114" s="263" t="s">
        <v>2699</v>
      </c>
      <c r="Q114" s="263"/>
      <c r="R114" s="286">
        <v>3</v>
      </c>
      <c r="S114" s="243">
        <v>22</v>
      </c>
      <c r="T114" s="243">
        <v>17</v>
      </c>
      <c r="V114" s="263" t="s">
        <v>2700</v>
      </c>
      <c r="W114" s="86">
        <v>1</v>
      </c>
      <c r="X114" s="86">
        <v>6</v>
      </c>
      <c r="AA114" s="261" t="s">
        <v>2701</v>
      </c>
      <c r="AB114" s="261" t="s">
        <v>2105</v>
      </c>
    </row>
    <row r="115" spans="2:28">
      <c r="B115" s="243">
        <v>105</v>
      </c>
      <c r="C115" s="243">
        <v>27</v>
      </c>
      <c r="D115" s="86">
        <v>1</v>
      </c>
      <c r="E115" s="261" t="s">
        <v>2296</v>
      </c>
      <c r="F115" s="263" t="s">
        <v>7</v>
      </c>
      <c r="G115" s="261" t="s">
        <v>2289</v>
      </c>
      <c r="H115" s="261" t="s">
        <v>264</v>
      </c>
      <c r="I115" s="86">
        <v>115</v>
      </c>
      <c r="J115" s="263" t="s">
        <v>2702</v>
      </c>
      <c r="K115" s="263" t="s">
        <v>312</v>
      </c>
      <c r="L115" s="263" t="s">
        <v>2703</v>
      </c>
      <c r="M115" s="263" t="s">
        <v>223</v>
      </c>
      <c r="N115" s="263" t="s">
        <v>2685</v>
      </c>
      <c r="O115" s="263"/>
      <c r="P115" s="263" t="s">
        <v>2704</v>
      </c>
      <c r="Q115" s="263"/>
      <c r="R115" s="286">
        <v>3</v>
      </c>
      <c r="S115" s="243">
        <v>33</v>
      </c>
      <c r="T115" s="243">
        <v>52</v>
      </c>
      <c r="V115" s="263" t="s">
        <v>480</v>
      </c>
      <c r="W115" s="86">
        <v>1</v>
      </c>
      <c r="X115" s="86">
        <v>8</v>
      </c>
      <c r="Y115" s="86">
        <v>1</v>
      </c>
      <c r="AA115" s="261" t="s">
        <v>2705</v>
      </c>
      <c r="AB115" s="261" t="s">
        <v>481</v>
      </c>
    </row>
    <row r="116" spans="2:28">
      <c r="B116" s="243">
        <v>106</v>
      </c>
      <c r="C116" s="243">
        <v>27</v>
      </c>
      <c r="D116" s="86">
        <v>2</v>
      </c>
      <c r="E116" s="261" t="s">
        <v>2300</v>
      </c>
      <c r="F116" s="263" t="s">
        <v>182</v>
      </c>
      <c r="G116" s="261" t="s">
        <v>2288</v>
      </c>
      <c r="H116" s="261" t="s">
        <v>268</v>
      </c>
      <c r="I116" s="86">
        <v>44</v>
      </c>
      <c r="J116" s="263" t="s">
        <v>2710</v>
      </c>
      <c r="K116" s="263" t="s">
        <v>307</v>
      </c>
      <c r="L116" s="263" t="s">
        <v>2711</v>
      </c>
      <c r="M116" s="263" t="s">
        <v>223</v>
      </c>
      <c r="N116" s="263" t="s">
        <v>2685</v>
      </c>
      <c r="O116" s="263"/>
      <c r="P116" s="263" t="s">
        <v>2712</v>
      </c>
      <c r="Q116" s="263"/>
      <c r="R116" s="286">
        <v>1</v>
      </c>
      <c r="S116" s="243">
        <v>59</v>
      </c>
      <c r="T116" s="243">
        <v>34</v>
      </c>
      <c r="V116" s="263" t="s">
        <v>2599</v>
      </c>
      <c r="W116" s="86">
        <v>1</v>
      </c>
      <c r="X116" s="86">
        <v>6</v>
      </c>
      <c r="AA116" s="261" t="s">
        <v>2713</v>
      </c>
      <c r="AB116" s="261" t="s">
        <v>2601</v>
      </c>
    </row>
    <row r="117" spans="2:28">
      <c r="B117" s="243">
        <v>107</v>
      </c>
      <c r="C117" s="243">
        <v>27</v>
      </c>
      <c r="D117" s="86">
        <v>3</v>
      </c>
      <c r="E117" s="261" t="s">
        <v>2306</v>
      </c>
      <c r="F117" s="263" t="s">
        <v>8</v>
      </c>
      <c r="G117" s="261" t="s">
        <v>2295</v>
      </c>
      <c r="H117" s="261" t="s">
        <v>264</v>
      </c>
      <c r="I117" s="86">
        <v>106</v>
      </c>
      <c r="J117" s="263" t="s">
        <v>2714</v>
      </c>
      <c r="K117" s="263" t="s">
        <v>2715</v>
      </c>
      <c r="L117" s="263" t="s">
        <v>2716</v>
      </c>
      <c r="M117" s="263" t="s">
        <v>223</v>
      </c>
      <c r="N117" s="263" t="s">
        <v>2685</v>
      </c>
      <c r="O117" s="263"/>
      <c r="P117" s="263" t="s">
        <v>2717</v>
      </c>
      <c r="Q117" s="263"/>
      <c r="R117" s="286">
        <v>3</v>
      </c>
      <c r="S117" s="243">
        <v>31</v>
      </c>
      <c r="T117" s="243">
        <v>36</v>
      </c>
      <c r="V117" s="263" t="s">
        <v>2604</v>
      </c>
      <c r="AA117" s="261" t="s">
        <v>2718</v>
      </c>
      <c r="AB117" s="261" t="s">
        <v>2606</v>
      </c>
    </row>
    <row r="118" spans="2:28">
      <c r="B118" s="243">
        <v>108</v>
      </c>
      <c r="C118" s="243">
        <v>27</v>
      </c>
      <c r="D118" s="86">
        <v>4</v>
      </c>
      <c r="E118" s="261" t="s">
        <v>395</v>
      </c>
      <c r="F118" s="263" t="s">
        <v>182</v>
      </c>
      <c r="G118" s="261" t="s">
        <v>398</v>
      </c>
      <c r="H118" s="261" t="s">
        <v>266</v>
      </c>
      <c r="I118" s="86">
        <v>50</v>
      </c>
      <c r="J118" s="263" t="s">
        <v>307</v>
      </c>
      <c r="K118" s="263" t="s">
        <v>408</v>
      </c>
      <c r="L118" s="263" t="s">
        <v>2719</v>
      </c>
      <c r="M118" s="263" t="s">
        <v>223</v>
      </c>
      <c r="N118" s="263" t="s">
        <v>2685</v>
      </c>
      <c r="O118" s="263"/>
      <c r="P118" s="263" t="s">
        <v>2720</v>
      </c>
      <c r="Q118" s="263"/>
      <c r="R118" s="286">
        <v>2</v>
      </c>
      <c r="S118" s="243">
        <v>22</v>
      </c>
      <c r="T118" s="243">
        <v>43</v>
      </c>
      <c r="V118" s="263" t="s">
        <v>351</v>
      </c>
      <c r="W118" s="86">
        <v>1</v>
      </c>
      <c r="X118" s="86">
        <v>14</v>
      </c>
      <c r="Y118" s="86">
        <v>1</v>
      </c>
      <c r="AA118" s="261" t="s">
        <v>2721</v>
      </c>
      <c r="AB118" s="261" t="s">
        <v>352</v>
      </c>
    </row>
    <row r="119" spans="2:28">
      <c r="B119" s="243">
        <v>109</v>
      </c>
      <c r="C119" s="243">
        <v>28</v>
      </c>
      <c r="D119" s="86">
        <v>1</v>
      </c>
      <c r="E119" s="261" t="s">
        <v>2289</v>
      </c>
      <c r="F119" s="263" t="s">
        <v>182</v>
      </c>
      <c r="G119" s="261" t="s">
        <v>395</v>
      </c>
      <c r="H119" s="261" t="s">
        <v>268</v>
      </c>
      <c r="I119" s="86">
        <v>94</v>
      </c>
      <c r="J119" s="263" t="s">
        <v>307</v>
      </c>
      <c r="K119" s="263" t="s">
        <v>307</v>
      </c>
      <c r="L119" s="263" t="s">
        <v>2722</v>
      </c>
      <c r="M119" s="263" t="s">
        <v>223</v>
      </c>
      <c r="N119" s="263" t="s">
        <v>2723</v>
      </c>
      <c r="O119" s="263"/>
      <c r="P119" s="263" t="s">
        <v>2724</v>
      </c>
      <c r="Q119" s="263"/>
      <c r="R119" s="286">
        <v>3</v>
      </c>
      <c r="S119" s="243">
        <v>23</v>
      </c>
      <c r="T119" s="243">
        <v>28</v>
      </c>
      <c r="V119" s="263" t="s">
        <v>30</v>
      </c>
      <c r="W119" s="86">
        <v>1</v>
      </c>
      <c r="X119" s="86">
        <v>6</v>
      </c>
      <c r="AA119" s="261" t="s">
        <v>2725</v>
      </c>
      <c r="AB119" s="261" t="s">
        <v>285</v>
      </c>
    </row>
    <row r="120" spans="2:28">
      <c r="B120" s="243">
        <v>110</v>
      </c>
      <c r="C120" s="243">
        <v>28</v>
      </c>
      <c r="D120" s="86">
        <v>2</v>
      </c>
      <c r="E120" s="261" t="s">
        <v>398</v>
      </c>
      <c r="F120" s="263" t="s">
        <v>7</v>
      </c>
      <c r="G120" s="261" t="s">
        <v>2306</v>
      </c>
      <c r="H120" s="261" t="s">
        <v>264</v>
      </c>
      <c r="I120" s="86">
        <v>53</v>
      </c>
      <c r="J120" s="263" t="s">
        <v>1243</v>
      </c>
      <c r="K120" s="263" t="s">
        <v>2726</v>
      </c>
      <c r="L120" s="263" t="s">
        <v>2727</v>
      </c>
      <c r="M120" s="263" t="s">
        <v>223</v>
      </c>
      <c r="N120" s="263" t="s">
        <v>2723</v>
      </c>
      <c r="O120" s="263"/>
      <c r="P120" s="263" t="s">
        <v>2728</v>
      </c>
      <c r="Q120" s="263"/>
      <c r="R120" s="286">
        <v>3</v>
      </c>
      <c r="S120" s="243">
        <v>2</v>
      </c>
      <c r="T120" s="243">
        <v>28</v>
      </c>
      <c r="V120" s="263" t="s">
        <v>363</v>
      </c>
      <c r="AA120" s="261" t="s">
        <v>2729</v>
      </c>
      <c r="AB120" s="261" t="s">
        <v>364</v>
      </c>
    </row>
    <row r="121" spans="2:28">
      <c r="B121" s="243">
        <v>111</v>
      </c>
      <c r="C121" s="243">
        <v>28</v>
      </c>
      <c r="D121" s="86">
        <v>3</v>
      </c>
      <c r="E121" s="261" t="s">
        <v>2295</v>
      </c>
      <c r="F121" s="263" t="s">
        <v>182</v>
      </c>
      <c r="G121" s="261" t="s">
        <v>2300</v>
      </c>
      <c r="H121" s="261" t="s">
        <v>266</v>
      </c>
      <c r="I121" s="86">
        <v>131</v>
      </c>
      <c r="J121" s="263" t="s">
        <v>307</v>
      </c>
      <c r="K121" s="263" t="s">
        <v>2730</v>
      </c>
      <c r="L121" s="263" t="s">
        <v>2731</v>
      </c>
      <c r="M121" s="263" t="s">
        <v>223</v>
      </c>
      <c r="N121" s="263" t="s">
        <v>2723</v>
      </c>
      <c r="O121" s="263"/>
      <c r="P121" s="263" t="s">
        <v>2732</v>
      </c>
      <c r="Q121" s="263"/>
      <c r="R121" s="286">
        <v>3</v>
      </c>
      <c r="S121" s="243">
        <v>39</v>
      </c>
      <c r="T121" s="243">
        <v>54</v>
      </c>
      <c r="V121" s="263" t="s">
        <v>2618</v>
      </c>
      <c r="W121" s="86">
        <v>1</v>
      </c>
      <c r="X121" s="86">
        <v>8</v>
      </c>
      <c r="Y121" s="86">
        <v>1</v>
      </c>
      <c r="AA121" s="261" t="s">
        <v>2733</v>
      </c>
      <c r="AB121" s="261" t="s">
        <v>2620</v>
      </c>
    </row>
    <row r="122" spans="2:28">
      <c r="B122" s="243">
        <v>112</v>
      </c>
      <c r="C122" s="243">
        <v>28</v>
      </c>
      <c r="D122" s="86">
        <v>4</v>
      </c>
      <c r="E122" s="261" t="s">
        <v>2288</v>
      </c>
      <c r="F122" s="263" t="s">
        <v>7</v>
      </c>
      <c r="G122" s="261" t="s">
        <v>2296</v>
      </c>
      <c r="H122" s="261" t="s">
        <v>264</v>
      </c>
      <c r="I122" s="86">
        <v>73</v>
      </c>
      <c r="J122" s="263" t="s">
        <v>2734</v>
      </c>
      <c r="K122" s="263" t="s">
        <v>2735</v>
      </c>
      <c r="L122" s="263" t="s">
        <v>2736</v>
      </c>
      <c r="M122" s="263" t="s">
        <v>223</v>
      </c>
      <c r="N122" s="263" t="s">
        <v>2723</v>
      </c>
      <c r="O122" s="263"/>
      <c r="P122" s="263" t="s">
        <v>2737</v>
      </c>
      <c r="Q122" s="263"/>
      <c r="R122" s="286">
        <v>3</v>
      </c>
      <c r="S122" s="243">
        <v>8</v>
      </c>
      <c r="T122" s="243">
        <v>43</v>
      </c>
      <c r="V122" s="263" t="s">
        <v>1524</v>
      </c>
      <c r="AA122" s="261" t="s">
        <v>2738</v>
      </c>
      <c r="AB122" s="261" t="s">
        <v>2624</v>
      </c>
    </row>
    <row r="123" spans="2:28">
      <c r="B123" s="243">
        <v>113</v>
      </c>
      <c r="C123" s="243">
        <v>29</v>
      </c>
      <c r="D123" s="86">
        <v>1</v>
      </c>
      <c r="E123" s="261" t="s">
        <v>2288</v>
      </c>
      <c r="F123" s="263" t="s">
        <v>7</v>
      </c>
      <c r="G123" s="261" t="s">
        <v>2289</v>
      </c>
      <c r="H123" s="261" t="s">
        <v>264</v>
      </c>
      <c r="I123" s="86">
        <v>46</v>
      </c>
      <c r="J123" s="263" t="s">
        <v>934</v>
      </c>
      <c r="K123" s="263" t="s">
        <v>312</v>
      </c>
      <c r="L123" s="263" t="s">
        <v>2739</v>
      </c>
      <c r="M123" s="263" t="s">
        <v>223</v>
      </c>
      <c r="N123" s="263" t="s">
        <v>2723</v>
      </c>
      <c r="O123" s="263"/>
      <c r="P123" s="263" t="s">
        <v>2740</v>
      </c>
      <c r="Q123" s="263"/>
      <c r="R123" s="286">
        <v>2</v>
      </c>
      <c r="S123" s="243">
        <v>18</v>
      </c>
      <c r="T123" s="243">
        <v>15</v>
      </c>
      <c r="V123" s="263" t="s">
        <v>487</v>
      </c>
      <c r="AA123" s="261" t="s">
        <v>2741</v>
      </c>
      <c r="AB123" s="261" t="s">
        <v>488</v>
      </c>
    </row>
    <row r="124" spans="2:28">
      <c r="B124" s="243">
        <v>114</v>
      </c>
      <c r="C124" s="243">
        <v>29</v>
      </c>
      <c r="D124" s="86">
        <v>2</v>
      </c>
      <c r="E124" s="261" t="s">
        <v>2295</v>
      </c>
      <c r="F124" s="263" t="s">
        <v>7</v>
      </c>
      <c r="G124" s="261" t="s">
        <v>2296</v>
      </c>
      <c r="H124" s="261" t="s">
        <v>264</v>
      </c>
      <c r="I124" s="86">
        <v>50</v>
      </c>
      <c r="J124" s="263" t="s">
        <v>1408</v>
      </c>
      <c r="K124" s="263" t="s">
        <v>2742</v>
      </c>
      <c r="L124" s="263" t="s">
        <v>2743</v>
      </c>
      <c r="M124" s="263" t="s">
        <v>223</v>
      </c>
      <c r="N124" s="263" t="s">
        <v>2723</v>
      </c>
      <c r="O124" s="263"/>
      <c r="P124" s="263" t="s">
        <v>2744</v>
      </c>
      <c r="Q124" s="263"/>
      <c r="R124" s="286">
        <v>2</v>
      </c>
      <c r="S124" s="243">
        <v>26</v>
      </c>
      <c r="T124" s="243">
        <v>48</v>
      </c>
      <c r="V124" s="263" t="s">
        <v>335</v>
      </c>
      <c r="AA124" s="261" t="s">
        <v>2745</v>
      </c>
      <c r="AB124" s="261" t="s">
        <v>428</v>
      </c>
    </row>
    <row r="125" spans="2:28">
      <c r="B125" s="243">
        <v>115</v>
      </c>
      <c r="C125" s="243">
        <v>29</v>
      </c>
      <c r="D125" s="86">
        <v>3</v>
      </c>
      <c r="E125" s="261" t="s">
        <v>398</v>
      </c>
      <c r="F125" s="263" t="s">
        <v>182</v>
      </c>
      <c r="G125" s="261" t="s">
        <v>2300</v>
      </c>
      <c r="H125" s="261" t="s">
        <v>266</v>
      </c>
      <c r="I125" s="86">
        <v>137</v>
      </c>
      <c r="J125" s="263" t="s">
        <v>442</v>
      </c>
      <c r="K125" s="263" t="s">
        <v>324</v>
      </c>
      <c r="L125" s="263" t="s">
        <v>2746</v>
      </c>
      <c r="M125" s="263" t="s">
        <v>223</v>
      </c>
      <c r="N125" s="263" t="s">
        <v>2723</v>
      </c>
      <c r="O125" s="263"/>
      <c r="P125" s="263" t="s">
        <v>2747</v>
      </c>
      <c r="Q125" s="263"/>
      <c r="R125" s="286">
        <v>3</v>
      </c>
      <c r="S125" s="243">
        <v>41</v>
      </c>
      <c r="T125" s="243">
        <v>47</v>
      </c>
      <c r="V125" s="263" t="s">
        <v>54</v>
      </c>
      <c r="W125" s="86">
        <v>1</v>
      </c>
      <c r="X125" s="86">
        <v>10</v>
      </c>
      <c r="Y125" s="86">
        <v>1</v>
      </c>
      <c r="AA125" s="261" t="s">
        <v>2748</v>
      </c>
      <c r="AB125" s="261" t="s">
        <v>269</v>
      </c>
    </row>
    <row r="126" spans="2:28">
      <c r="B126" s="243">
        <v>116</v>
      </c>
      <c r="C126" s="243">
        <v>29</v>
      </c>
      <c r="D126" s="86">
        <v>4</v>
      </c>
      <c r="E126" s="261" t="s">
        <v>395</v>
      </c>
      <c r="F126" s="263" t="s">
        <v>182</v>
      </c>
      <c r="G126" s="261" t="s">
        <v>2306</v>
      </c>
      <c r="H126" s="261" t="s">
        <v>268</v>
      </c>
      <c r="I126" s="86">
        <v>70</v>
      </c>
      <c r="J126" s="263" t="s">
        <v>307</v>
      </c>
      <c r="K126" s="263" t="s">
        <v>307</v>
      </c>
      <c r="L126" s="263" t="s">
        <v>2749</v>
      </c>
      <c r="M126" s="263" t="s">
        <v>223</v>
      </c>
      <c r="N126" s="263" t="s">
        <v>2723</v>
      </c>
      <c r="O126" s="263"/>
      <c r="P126" s="263" t="s">
        <v>2750</v>
      </c>
      <c r="Q126" s="263"/>
      <c r="R126" s="286">
        <v>3</v>
      </c>
      <c r="S126" s="243">
        <v>11</v>
      </c>
      <c r="T126" s="243">
        <v>0</v>
      </c>
      <c r="V126" s="263" t="s">
        <v>2751</v>
      </c>
      <c r="W126" s="86">
        <v>1</v>
      </c>
      <c r="X126" s="86">
        <v>6</v>
      </c>
      <c r="Y126" s="86">
        <v>0</v>
      </c>
      <c r="AA126" s="261" t="s">
        <v>2752</v>
      </c>
      <c r="AB126" s="261" t="s">
        <v>2753</v>
      </c>
    </row>
    <row r="127" spans="2:28">
      <c r="B127" s="243">
        <v>117</v>
      </c>
      <c r="C127" s="243">
        <v>30</v>
      </c>
      <c r="D127" s="86">
        <v>1</v>
      </c>
      <c r="E127" s="261" t="s">
        <v>2289</v>
      </c>
      <c r="F127" s="263" t="s">
        <v>7</v>
      </c>
      <c r="G127" s="261" t="s">
        <v>2306</v>
      </c>
      <c r="H127" s="261" t="s">
        <v>264</v>
      </c>
      <c r="I127" s="86">
        <v>54</v>
      </c>
      <c r="J127" s="263" t="s">
        <v>312</v>
      </c>
      <c r="K127" s="263" t="s">
        <v>2754</v>
      </c>
      <c r="L127" s="263" t="s">
        <v>2755</v>
      </c>
      <c r="M127" s="263" t="s">
        <v>223</v>
      </c>
      <c r="N127" s="263" t="s">
        <v>2756</v>
      </c>
      <c r="O127" s="263"/>
      <c r="P127" s="263" t="s">
        <v>2757</v>
      </c>
      <c r="Q127" s="263"/>
      <c r="R127" s="286">
        <v>2</v>
      </c>
      <c r="S127" s="243">
        <v>47</v>
      </c>
      <c r="T127" s="243">
        <v>51</v>
      </c>
      <c r="V127" s="263" t="s">
        <v>2758</v>
      </c>
      <c r="W127" s="86">
        <v>1</v>
      </c>
      <c r="X127" s="86">
        <v>10</v>
      </c>
      <c r="Y127" s="86">
        <v>1</v>
      </c>
      <c r="AA127" s="261" t="s">
        <v>2759</v>
      </c>
      <c r="AB127" s="261" t="s">
        <v>2760</v>
      </c>
    </row>
    <row r="128" spans="2:28">
      <c r="B128" s="243">
        <v>118</v>
      </c>
      <c r="C128" s="243">
        <v>30</v>
      </c>
      <c r="D128" s="86">
        <v>2</v>
      </c>
      <c r="E128" s="261" t="s">
        <v>2300</v>
      </c>
      <c r="F128" s="263" t="s">
        <v>182</v>
      </c>
      <c r="G128" s="261" t="s">
        <v>395</v>
      </c>
      <c r="H128" s="261" t="s">
        <v>266</v>
      </c>
      <c r="I128" s="86">
        <v>59</v>
      </c>
      <c r="J128" s="263" t="s">
        <v>307</v>
      </c>
      <c r="K128" s="263" t="s">
        <v>307</v>
      </c>
      <c r="L128" s="263" t="s">
        <v>2761</v>
      </c>
      <c r="M128" s="263" t="s">
        <v>223</v>
      </c>
      <c r="N128" s="263" t="s">
        <v>2756</v>
      </c>
      <c r="O128" s="263"/>
      <c r="P128" s="263" t="s">
        <v>2762</v>
      </c>
      <c r="Q128" s="263"/>
      <c r="R128" s="286">
        <v>2</v>
      </c>
      <c r="S128" s="243">
        <v>35</v>
      </c>
      <c r="T128" s="243">
        <v>48</v>
      </c>
      <c r="V128" s="263" t="s">
        <v>731</v>
      </c>
      <c r="AA128" s="261" t="s">
        <v>2763</v>
      </c>
      <c r="AB128" s="261" t="s">
        <v>2764</v>
      </c>
    </row>
    <row r="129" spans="2:28">
      <c r="B129" s="243">
        <v>119</v>
      </c>
      <c r="C129" s="243">
        <v>30</v>
      </c>
      <c r="D129" s="86">
        <v>3</v>
      </c>
      <c r="E129" s="261" t="s">
        <v>2296</v>
      </c>
      <c r="F129" s="263" t="s">
        <v>182</v>
      </c>
      <c r="G129" s="261" t="s">
        <v>398</v>
      </c>
      <c r="H129" s="261" t="s">
        <v>268</v>
      </c>
      <c r="I129" s="86">
        <v>116</v>
      </c>
      <c r="J129" s="263" t="s">
        <v>324</v>
      </c>
      <c r="K129" s="263" t="s">
        <v>307</v>
      </c>
      <c r="L129" s="263" t="s">
        <v>2765</v>
      </c>
      <c r="M129" s="263" t="s">
        <v>223</v>
      </c>
      <c r="N129" s="263" t="s">
        <v>2756</v>
      </c>
      <c r="O129" s="263"/>
      <c r="P129" s="263" t="s">
        <v>2766</v>
      </c>
      <c r="Q129" s="263"/>
      <c r="R129" s="286">
        <v>3</v>
      </c>
      <c r="S129" s="243">
        <v>35</v>
      </c>
      <c r="T129" s="243">
        <v>30</v>
      </c>
      <c r="V129" s="263" t="s">
        <v>2004</v>
      </c>
      <c r="W129" s="86">
        <v>1</v>
      </c>
      <c r="X129" s="86">
        <v>6</v>
      </c>
      <c r="Y129" s="86">
        <v>0</v>
      </c>
      <c r="AA129" s="261" t="s">
        <v>2767</v>
      </c>
      <c r="AB129" s="261" t="s">
        <v>2545</v>
      </c>
    </row>
    <row r="130" spans="2:28">
      <c r="B130" s="243">
        <v>120</v>
      </c>
      <c r="C130" s="243">
        <v>30</v>
      </c>
      <c r="D130" s="86">
        <v>4</v>
      </c>
      <c r="E130" s="261" t="s">
        <v>2288</v>
      </c>
      <c r="F130" s="263" t="s">
        <v>7</v>
      </c>
      <c r="G130" s="261" t="s">
        <v>2295</v>
      </c>
      <c r="H130" s="261" t="s">
        <v>264</v>
      </c>
      <c r="I130" s="86">
        <v>55</v>
      </c>
      <c r="J130" s="263" t="s">
        <v>2768</v>
      </c>
      <c r="K130" s="263" t="s">
        <v>312</v>
      </c>
      <c r="L130" s="263" t="s">
        <v>2769</v>
      </c>
      <c r="M130" s="263" t="s">
        <v>223</v>
      </c>
      <c r="N130" s="263" t="s">
        <v>2756</v>
      </c>
      <c r="O130" s="263"/>
      <c r="P130" s="263" t="s">
        <v>2770</v>
      </c>
      <c r="Q130" s="263"/>
      <c r="R130" s="286">
        <v>2</v>
      </c>
      <c r="S130" s="243">
        <v>52</v>
      </c>
      <c r="T130" s="243">
        <v>32</v>
      </c>
      <c r="V130" s="263" t="s">
        <v>2771</v>
      </c>
      <c r="W130" s="86">
        <v>1</v>
      </c>
      <c r="X130" s="86">
        <v>7</v>
      </c>
      <c r="Y130" s="86">
        <v>0</v>
      </c>
      <c r="Z130" s="86" t="s">
        <v>7</v>
      </c>
      <c r="AA130" s="261" t="s">
        <v>2772</v>
      </c>
      <c r="AB130" s="261" t="s">
        <v>364</v>
      </c>
    </row>
    <row r="131" spans="2:28">
      <c r="B131" s="243">
        <v>121</v>
      </c>
      <c r="C131" s="243">
        <v>31</v>
      </c>
      <c r="D131" s="86">
        <v>1</v>
      </c>
      <c r="E131" s="261" t="s">
        <v>2295</v>
      </c>
      <c r="F131" s="263" t="s">
        <v>7</v>
      </c>
      <c r="G131" s="261" t="s">
        <v>2289</v>
      </c>
      <c r="H131" s="261" t="s">
        <v>264</v>
      </c>
      <c r="I131" s="86">
        <v>51</v>
      </c>
      <c r="J131" s="263" t="s">
        <v>312</v>
      </c>
      <c r="K131" s="263" t="s">
        <v>312</v>
      </c>
      <c r="L131" s="263" t="s">
        <v>2773</v>
      </c>
      <c r="M131" s="263" t="s">
        <v>223</v>
      </c>
      <c r="N131" s="263" t="s">
        <v>2756</v>
      </c>
      <c r="O131" s="263"/>
      <c r="P131" s="263" t="s">
        <v>2774</v>
      </c>
      <c r="Q131" s="263"/>
      <c r="R131" s="286">
        <v>2</v>
      </c>
      <c r="S131" s="243">
        <v>45</v>
      </c>
      <c r="T131" s="243">
        <v>0</v>
      </c>
      <c r="V131" s="263" t="s">
        <v>2604</v>
      </c>
      <c r="AA131" s="261" t="s">
        <v>2775</v>
      </c>
      <c r="AB131" s="261" t="s">
        <v>2606</v>
      </c>
    </row>
    <row r="132" spans="2:28">
      <c r="B132" s="243">
        <v>122</v>
      </c>
      <c r="C132" s="243">
        <v>31</v>
      </c>
      <c r="D132" s="86">
        <v>2</v>
      </c>
      <c r="E132" s="261" t="s">
        <v>398</v>
      </c>
      <c r="F132" s="263" t="s">
        <v>182</v>
      </c>
      <c r="G132" s="261" t="s">
        <v>2288</v>
      </c>
      <c r="H132" s="261" t="s">
        <v>262</v>
      </c>
      <c r="I132" s="86">
        <v>43</v>
      </c>
      <c r="J132" s="263" t="s">
        <v>416</v>
      </c>
      <c r="K132" s="263" t="s">
        <v>307</v>
      </c>
      <c r="L132" s="263" t="s">
        <v>2776</v>
      </c>
      <c r="M132" s="263" t="s">
        <v>223</v>
      </c>
      <c r="N132" s="263" t="s">
        <v>2756</v>
      </c>
      <c r="O132" s="263"/>
      <c r="P132" s="263" t="s">
        <v>2777</v>
      </c>
      <c r="Q132" s="263"/>
      <c r="R132" s="286">
        <v>2</v>
      </c>
      <c r="S132" s="243">
        <v>7</v>
      </c>
      <c r="T132" s="243">
        <v>7</v>
      </c>
      <c r="V132" s="263" t="s">
        <v>2778</v>
      </c>
      <c r="W132" s="86">
        <v>1</v>
      </c>
      <c r="X132" s="86">
        <v>10</v>
      </c>
      <c r="Y132" s="86">
        <v>1</v>
      </c>
      <c r="AA132" s="261" t="s">
        <v>2779</v>
      </c>
      <c r="AB132" s="261" t="s">
        <v>2780</v>
      </c>
    </row>
    <row r="133" spans="2:28">
      <c r="B133" s="243">
        <v>123</v>
      </c>
      <c r="C133" s="243">
        <v>31</v>
      </c>
      <c r="D133" s="86">
        <v>3</v>
      </c>
      <c r="E133" s="261" t="s">
        <v>395</v>
      </c>
      <c r="F133" s="263" t="s">
        <v>7</v>
      </c>
      <c r="G133" s="261" t="s">
        <v>2296</v>
      </c>
      <c r="H133" s="261" t="s">
        <v>264</v>
      </c>
      <c r="I133" s="86">
        <v>53</v>
      </c>
      <c r="J133" s="263" t="s">
        <v>2307</v>
      </c>
      <c r="K133" s="263" t="s">
        <v>2781</v>
      </c>
      <c r="L133" s="263" t="s">
        <v>2782</v>
      </c>
      <c r="M133" s="263" t="s">
        <v>223</v>
      </c>
      <c r="N133" s="263" t="s">
        <v>2756</v>
      </c>
      <c r="O133" s="263"/>
      <c r="P133" s="263" t="s">
        <v>2783</v>
      </c>
      <c r="Q133" s="263"/>
      <c r="R133" s="286">
        <v>2</v>
      </c>
      <c r="S133" s="243">
        <v>32</v>
      </c>
      <c r="T133" s="243">
        <v>48</v>
      </c>
      <c r="V133" s="263" t="s">
        <v>448</v>
      </c>
      <c r="AA133" s="261" t="s">
        <v>2784</v>
      </c>
      <c r="AB133" s="261" t="s">
        <v>449</v>
      </c>
    </row>
    <row r="134" spans="2:28">
      <c r="B134" s="243">
        <v>124</v>
      </c>
      <c r="C134" s="243">
        <v>31</v>
      </c>
      <c r="D134" s="86">
        <v>4</v>
      </c>
      <c r="E134" s="261" t="s">
        <v>2306</v>
      </c>
      <c r="F134" s="263" t="s">
        <v>182</v>
      </c>
      <c r="G134" s="261" t="s">
        <v>2300</v>
      </c>
      <c r="H134" s="261" t="s">
        <v>268</v>
      </c>
      <c r="I134" s="86">
        <v>88</v>
      </c>
      <c r="J134" s="263" t="s">
        <v>307</v>
      </c>
      <c r="K134" s="263" t="s">
        <v>2785</v>
      </c>
      <c r="L134" s="263" t="s">
        <v>2786</v>
      </c>
      <c r="M134" s="263" t="s">
        <v>223</v>
      </c>
      <c r="N134" s="263" t="s">
        <v>2756</v>
      </c>
      <c r="O134" s="263"/>
      <c r="P134" s="263" t="s">
        <v>2787</v>
      </c>
      <c r="Q134" s="263"/>
      <c r="R134" s="286">
        <v>3</v>
      </c>
      <c r="S134" s="243">
        <v>24</v>
      </c>
      <c r="T134" s="243">
        <v>59</v>
      </c>
      <c r="V134" s="263" t="s">
        <v>477</v>
      </c>
      <c r="W134" s="86">
        <v>1</v>
      </c>
      <c r="X134" s="86">
        <v>6</v>
      </c>
      <c r="Y134" s="86">
        <v>0</v>
      </c>
      <c r="AA134" s="261" t="s">
        <v>2788</v>
      </c>
      <c r="AB134" s="261" t="s">
        <v>478</v>
      </c>
    </row>
    <row r="135" spans="2:28">
      <c r="B135" s="243">
        <v>125</v>
      </c>
      <c r="C135" s="243">
        <v>32</v>
      </c>
      <c r="D135" s="86">
        <v>1</v>
      </c>
      <c r="E135" s="261" t="s">
        <v>2289</v>
      </c>
      <c r="F135" s="263" t="s">
        <v>182</v>
      </c>
      <c r="G135" s="261" t="s">
        <v>2300</v>
      </c>
      <c r="H135" s="261" t="s">
        <v>262</v>
      </c>
      <c r="I135" s="86">
        <v>101</v>
      </c>
      <c r="J135" s="263" t="s">
        <v>2789</v>
      </c>
      <c r="K135" s="263" t="s">
        <v>324</v>
      </c>
      <c r="L135" s="263" t="s">
        <v>2790</v>
      </c>
      <c r="M135" s="263" t="s">
        <v>223</v>
      </c>
      <c r="N135" s="263" t="s">
        <v>2791</v>
      </c>
      <c r="O135" s="263"/>
      <c r="P135" s="263" t="s">
        <v>2792</v>
      </c>
      <c r="Q135" s="263"/>
      <c r="R135" s="286">
        <v>3</v>
      </c>
      <c r="S135" s="243">
        <v>27</v>
      </c>
      <c r="T135" s="243">
        <v>31</v>
      </c>
      <c r="V135" s="263" t="s">
        <v>22</v>
      </c>
      <c r="W135" s="86">
        <v>1</v>
      </c>
      <c r="X135" s="86">
        <v>9</v>
      </c>
      <c r="Y135" s="86">
        <v>1</v>
      </c>
      <c r="AA135" s="261" t="s">
        <v>2793</v>
      </c>
      <c r="AB135" s="261" t="s">
        <v>2794</v>
      </c>
    </row>
    <row r="136" spans="2:28">
      <c r="B136" s="243">
        <v>126</v>
      </c>
      <c r="C136" s="243">
        <v>32</v>
      </c>
      <c r="D136" s="86">
        <v>2</v>
      </c>
      <c r="E136" s="261" t="s">
        <v>2296</v>
      </c>
      <c r="F136" s="263" t="s">
        <v>182</v>
      </c>
      <c r="G136" s="261" t="s">
        <v>2306</v>
      </c>
      <c r="H136" s="261" t="s">
        <v>268</v>
      </c>
      <c r="I136" s="86">
        <v>184</v>
      </c>
      <c r="J136" s="263" t="s">
        <v>408</v>
      </c>
      <c r="K136" s="263" t="s">
        <v>307</v>
      </c>
      <c r="L136" s="263" t="s">
        <v>2795</v>
      </c>
      <c r="M136" s="263" t="s">
        <v>223</v>
      </c>
      <c r="N136" s="263" t="s">
        <v>2791</v>
      </c>
      <c r="O136" s="263"/>
      <c r="P136" s="263" t="s">
        <v>2796</v>
      </c>
      <c r="Q136" s="263"/>
      <c r="R136" s="286">
        <v>3</v>
      </c>
      <c r="S136" s="243">
        <v>57</v>
      </c>
      <c r="T136" s="243">
        <v>24</v>
      </c>
      <c r="V136" s="263" t="s">
        <v>2041</v>
      </c>
      <c r="W136" s="86">
        <v>1</v>
      </c>
      <c r="X136" s="86">
        <v>6</v>
      </c>
      <c r="Y136" s="86">
        <v>1</v>
      </c>
      <c r="AA136" s="261" t="s">
        <v>2797</v>
      </c>
      <c r="AB136" s="261" t="s">
        <v>2043</v>
      </c>
    </row>
    <row r="137" spans="2:28">
      <c r="B137" s="243">
        <v>127</v>
      </c>
      <c r="C137" s="243">
        <v>32</v>
      </c>
      <c r="D137" s="86">
        <v>3</v>
      </c>
      <c r="E137" s="261" t="s">
        <v>2288</v>
      </c>
      <c r="F137" s="263" t="s">
        <v>182</v>
      </c>
      <c r="G137" s="261" t="s">
        <v>395</v>
      </c>
      <c r="H137" s="261" t="s">
        <v>266</v>
      </c>
      <c r="I137" s="86">
        <v>55</v>
      </c>
      <c r="J137" s="263" t="s">
        <v>307</v>
      </c>
      <c r="K137" s="263" t="s">
        <v>307</v>
      </c>
      <c r="L137" s="263" t="s">
        <v>2798</v>
      </c>
      <c r="M137" s="263" t="s">
        <v>223</v>
      </c>
      <c r="N137" s="263" t="s">
        <v>2791</v>
      </c>
      <c r="O137" s="263"/>
      <c r="P137" s="263" t="s">
        <v>2799</v>
      </c>
      <c r="Q137" s="263"/>
      <c r="R137" s="286">
        <v>2</v>
      </c>
      <c r="S137" s="243">
        <v>47</v>
      </c>
      <c r="T137" s="243">
        <v>40</v>
      </c>
      <c r="V137" s="263" t="s">
        <v>444</v>
      </c>
      <c r="AA137" s="261" t="s">
        <v>2800</v>
      </c>
      <c r="AB137" s="261" t="s">
        <v>445</v>
      </c>
    </row>
    <row r="138" spans="2:28">
      <c r="B138" s="243">
        <v>128</v>
      </c>
      <c r="C138" s="243">
        <v>32</v>
      </c>
      <c r="D138" s="86">
        <v>4</v>
      </c>
      <c r="E138" s="261" t="s">
        <v>2295</v>
      </c>
      <c r="F138" s="263" t="s">
        <v>182</v>
      </c>
      <c r="G138" s="261" t="s">
        <v>398</v>
      </c>
      <c r="H138" s="261" t="s">
        <v>262</v>
      </c>
      <c r="I138" s="86">
        <v>55</v>
      </c>
      <c r="J138" s="263" t="s">
        <v>307</v>
      </c>
      <c r="K138" s="263" t="s">
        <v>328</v>
      </c>
      <c r="L138" s="263" t="s">
        <v>2801</v>
      </c>
      <c r="M138" s="263" t="s">
        <v>223</v>
      </c>
      <c r="N138" s="263" t="s">
        <v>2791</v>
      </c>
      <c r="O138" s="263"/>
      <c r="P138" s="263" t="s">
        <v>2802</v>
      </c>
      <c r="Q138" s="263"/>
      <c r="R138" s="286">
        <v>2</v>
      </c>
      <c r="S138" s="243">
        <v>57</v>
      </c>
      <c r="T138" s="243">
        <v>59</v>
      </c>
      <c r="V138" s="263" t="s">
        <v>342</v>
      </c>
      <c r="W138" s="86">
        <v>1</v>
      </c>
      <c r="X138" s="86">
        <v>14</v>
      </c>
      <c r="Y138" s="86">
        <v>1</v>
      </c>
      <c r="AA138" s="261" t="s">
        <v>2803</v>
      </c>
      <c r="AB138" s="261" t="s">
        <v>343</v>
      </c>
    </row>
    <row r="139" spans="2:28">
      <c r="B139" s="243">
        <v>129</v>
      </c>
      <c r="C139" s="243">
        <v>33</v>
      </c>
      <c r="D139" s="86">
        <v>1</v>
      </c>
      <c r="E139" s="261" t="s">
        <v>398</v>
      </c>
      <c r="F139" s="263" t="s">
        <v>7</v>
      </c>
      <c r="G139" s="261" t="s">
        <v>2289</v>
      </c>
      <c r="H139" s="261" t="s">
        <v>274</v>
      </c>
      <c r="I139" s="86">
        <v>25</v>
      </c>
      <c r="J139" s="263" t="s">
        <v>2804</v>
      </c>
      <c r="K139" s="263" t="s">
        <v>2328</v>
      </c>
      <c r="L139" s="263" t="s">
        <v>2805</v>
      </c>
      <c r="M139" s="263" t="s">
        <v>223</v>
      </c>
      <c r="N139" s="263" t="s">
        <v>2791</v>
      </c>
      <c r="O139" s="263"/>
      <c r="P139" s="263" t="s">
        <v>2806</v>
      </c>
      <c r="Q139" s="263"/>
      <c r="R139" s="286">
        <v>1</v>
      </c>
      <c r="S139" s="243">
        <v>30</v>
      </c>
      <c r="T139" s="243">
        <v>12</v>
      </c>
      <c r="V139" s="263" t="s">
        <v>2807</v>
      </c>
      <c r="AA139" s="261" t="s">
        <v>2808</v>
      </c>
      <c r="AB139" s="261" t="s">
        <v>2809</v>
      </c>
    </row>
    <row r="140" spans="2:28">
      <c r="B140" s="243">
        <v>130</v>
      </c>
      <c r="C140" s="243">
        <v>33</v>
      </c>
      <c r="D140" s="86">
        <v>2</v>
      </c>
      <c r="E140" s="261" t="s">
        <v>395</v>
      </c>
      <c r="F140" s="263" t="s">
        <v>182</v>
      </c>
      <c r="G140" s="261" t="s">
        <v>2295</v>
      </c>
      <c r="H140" s="261" t="s">
        <v>268</v>
      </c>
      <c r="I140" s="86">
        <v>51</v>
      </c>
      <c r="J140" s="263" t="s">
        <v>307</v>
      </c>
      <c r="K140" s="263" t="s">
        <v>307</v>
      </c>
      <c r="L140" s="263" t="s">
        <v>2810</v>
      </c>
      <c r="M140" s="263" t="s">
        <v>223</v>
      </c>
      <c r="N140" s="263" t="s">
        <v>2791</v>
      </c>
      <c r="O140" s="263"/>
      <c r="P140" s="263" t="s">
        <v>2811</v>
      </c>
      <c r="Q140" s="263"/>
      <c r="R140" s="286">
        <v>2</v>
      </c>
      <c r="S140" s="243">
        <v>45</v>
      </c>
      <c r="T140" s="243">
        <v>5</v>
      </c>
      <c r="V140" s="263" t="s">
        <v>2812</v>
      </c>
      <c r="W140" s="86">
        <v>1</v>
      </c>
      <c r="X140" s="86">
        <v>6</v>
      </c>
      <c r="Y140" s="86">
        <v>1</v>
      </c>
      <c r="AA140" s="261" t="s">
        <v>2813</v>
      </c>
      <c r="AB140" s="261" t="s">
        <v>2814</v>
      </c>
    </row>
    <row r="141" spans="2:28">
      <c r="B141" s="243">
        <v>131</v>
      </c>
      <c r="C141" s="243">
        <v>33</v>
      </c>
      <c r="D141" s="86">
        <v>3</v>
      </c>
      <c r="E141" s="261" t="s">
        <v>2306</v>
      </c>
      <c r="F141" s="263" t="s">
        <v>182</v>
      </c>
      <c r="G141" s="261" t="s">
        <v>2288</v>
      </c>
      <c r="H141" s="261" t="s">
        <v>266</v>
      </c>
      <c r="I141" s="86">
        <v>39</v>
      </c>
      <c r="J141" s="263" t="s">
        <v>307</v>
      </c>
      <c r="K141" s="263" t="s">
        <v>307</v>
      </c>
      <c r="L141" s="263" t="s">
        <v>2815</v>
      </c>
      <c r="M141" s="263" t="s">
        <v>223</v>
      </c>
      <c r="N141" s="263" t="s">
        <v>2791</v>
      </c>
      <c r="O141" s="263"/>
      <c r="P141" s="263" t="s">
        <v>2816</v>
      </c>
      <c r="Q141" s="263"/>
      <c r="R141" s="286">
        <v>2</v>
      </c>
      <c r="S141" s="243">
        <v>20</v>
      </c>
      <c r="T141" s="243">
        <v>34</v>
      </c>
      <c r="V141" s="263" t="s">
        <v>344</v>
      </c>
      <c r="AA141" s="261" t="s">
        <v>2817</v>
      </c>
      <c r="AB141" s="261" t="s">
        <v>345</v>
      </c>
    </row>
    <row r="142" spans="2:28">
      <c r="B142" s="243">
        <v>132</v>
      </c>
      <c r="C142" s="243">
        <v>33</v>
      </c>
      <c r="D142" s="86">
        <v>4</v>
      </c>
      <c r="E142" s="261" t="s">
        <v>2300</v>
      </c>
      <c r="F142" s="263" t="s">
        <v>182</v>
      </c>
      <c r="G142" s="261" t="s">
        <v>2296</v>
      </c>
      <c r="H142" s="261" t="s">
        <v>262</v>
      </c>
      <c r="I142" s="86">
        <v>48</v>
      </c>
      <c r="J142" s="263" t="s">
        <v>307</v>
      </c>
      <c r="K142" s="263" t="s">
        <v>307</v>
      </c>
      <c r="L142" s="263" t="s">
        <v>2818</v>
      </c>
      <c r="M142" s="263" t="s">
        <v>223</v>
      </c>
      <c r="N142" s="263" t="s">
        <v>2791</v>
      </c>
      <c r="O142" s="263"/>
      <c r="P142" s="263" t="s">
        <v>2819</v>
      </c>
      <c r="Q142" s="263"/>
      <c r="R142" s="286">
        <v>2</v>
      </c>
      <c r="S142" s="243">
        <v>22</v>
      </c>
      <c r="T142" s="243">
        <v>4</v>
      </c>
      <c r="V142" s="263" t="s">
        <v>455</v>
      </c>
      <c r="AA142" s="261" t="s">
        <v>2820</v>
      </c>
      <c r="AB142" s="261" t="s">
        <v>456</v>
      </c>
    </row>
    <row r="143" spans="2:28">
      <c r="B143" s="243">
        <v>133</v>
      </c>
      <c r="C143" s="243">
        <v>34</v>
      </c>
      <c r="D143" s="86">
        <v>1</v>
      </c>
      <c r="E143" s="261" t="s">
        <v>2289</v>
      </c>
      <c r="F143" s="263" t="s">
        <v>182</v>
      </c>
      <c r="G143" s="261" t="s">
        <v>2296</v>
      </c>
      <c r="H143" s="261" t="s">
        <v>2821</v>
      </c>
      <c r="I143" s="86">
        <v>29</v>
      </c>
      <c r="J143" s="263" t="s">
        <v>497</v>
      </c>
      <c r="K143" s="263" t="s">
        <v>2822</v>
      </c>
      <c r="L143" s="263" t="s">
        <v>2823</v>
      </c>
      <c r="M143" s="263" t="s">
        <v>223</v>
      </c>
      <c r="N143" s="263" t="s">
        <v>2791</v>
      </c>
      <c r="O143" s="263"/>
      <c r="P143" s="263" t="s">
        <v>2824</v>
      </c>
      <c r="Q143" s="263"/>
      <c r="R143" s="286">
        <v>1</v>
      </c>
      <c r="S143" s="243">
        <v>48</v>
      </c>
      <c r="T143" s="243">
        <v>40</v>
      </c>
      <c r="V143" s="263" t="s">
        <v>2825</v>
      </c>
      <c r="AA143" s="261" t="s">
        <v>2826</v>
      </c>
      <c r="AB143" s="261" t="s">
        <v>2827</v>
      </c>
    </row>
    <row r="144" spans="2:28">
      <c r="B144" s="243">
        <v>134</v>
      </c>
      <c r="C144" s="243">
        <v>34</v>
      </c>
      <c r="D144" s="86">
        <v>2</v>
      </c>
      <c r="E144" s="261" t="s">
        <v>2288</v>
      </c>
      <c r="F144" s="263" t="s">
        <v>7</v>
      </c>
      <c r="G144" s="261" t="s">
        <v>2300</v>
      </c>
      <c r="H144" s="261" t="s">
        <v>264</v>
      </c>
      <c r="I144" s="86">
        <v>97</v>
      </c>
      <c r="J144" s="263" t="s">
        <v>1013</v>
      </c>
      <c r="K144" s="263" t="s">
        <v>1014</v>
      </c>
      <c r="L144" s="263" t="s">
        <v>2828</v>
      </c>
      <c r="M144" s="263" t="s">
        <v>223</v>
      </c>
      <c r="N144" s="263" t="s">
        <v>2829</v>
      </c>
      <c r="O144" s="263"/>
      <c r="P144" s="263" t="s">
        <v>2830</v>
      </c>
      <c r="Q144" s="263"/>
      <c r="R144" s="286">
        <v>3</v>
      </c>
      <c r="S144" s="243">
        <v>25</v>
      </c>
      <c r="T144" s="243">
        <v>11</v>
      </c>
      <c r="V144" s="263" t="s">
        <v>396</v>
      </c>
      <c r="AA144" s="261" t="s">
        <v>2831</v>
      </c>
      <c r="AB144" s="261" t="s">
        <v>397</v>
      </c>
    </row>
    <row r="145" spans="2:28">
      <c r="B145" s="243">
        <v>135</v>
      </c>
      <c r="C145" s="243">
        <v>34</v>
      </c>
      <c r="D145" s="86">
        <v>3</v>
      </c>
      <c r="E145" s="261" t="s">
        <v>2295</v>
      </c>
      <c r="F145" s="263" t="s">
        <v>182</v>
      </c>
      <c r="G145" s="261" t="s">
        <v>2306</v>
      </c>
      <c r="H145" s="261" t="s">
        <v>266</v>
      </c>
      <c r="I145" s="86">
        <v>71</v>
      </c>
      <c r="J145" s="263" t="s">
        <v>307</v>
      </c>
      <c r="K145" s="263" t="s">
        <v>307</v>
      </c>
      <c r="L145" s="263" t="s">
        <v>2832</v>
      </c>
      <c r="M145" s="263" t="s">
        <v>223</v>
      </c>
      <c r="N145" s="263" t="s">
        <v>2829</v>
      </c>
      <c r="O145" s="263"/>
      <c r="P145" s="263" t="s">
        <v>2833</v>
      </c>
      <c r="Q145" s="263"/>
      <c r="R145" s="286">
        <v>3</v>
      </c>
      <c r="S145" s="243">
        <v>16</v>
      </c>
      <c r="T145" s="243">
        <v>56</v>
      </c>
      <c r="V145" s="263" t="s">
        <v>2834</v>
      </c>
      <c r="AA145" s="261" t="s">
        <v>2835</v>
      </c>
      <c r="AB145" s="261" t="s">
        <v>2836</v>
      </c>
    </row>
    <row r="146" spans="2:28">
      <c r="B146" s="243">
        <v>136</v>
      </c>
      <c r="C146" s="243">
        <v>34</v>
      </c>
      <c r="D146" s="86">
        <v>4</v>
      </c>
      <c r="E146" s="261" t="s">
        <v>398</v>
      </c>
      <c r="F146" s="263" t="s">
        <v>182</v>
      </c>
      <c r="G146" s="261" t="s">
        <v>395</v>
      </c>
      <c r="H146" s="261" t="s">
        <v>268</v>
      </c>
      <c r="I146" s="86">
        <v>83</v>
      </c>
      <c r="J146" s="263" t="s">
        <v>307</v>
      </c>
      <c r="K146" s="263" t="s">
        <v>307</v>
      </c>
      <c r="L146" s="263" t="s">
        <v>2837</v>
      </c>
      <c r="M146" s="263" t="s">
        <v>223</v>
      </c>
      <c r="N146" s="263" t="s">
        <v>2829</v>
      </c>
      <c r="O146" s="263"/>
      <c r="P146" s="263" t="s">
        <v>2838</v>
      </c>
      <c r="Q146" s="263"/>
      <c r="R146" s="286">
        <v>3</v>
      </c>
      <c r="S146" s="243">
        <v>18</v>
      </c>
      <c r="T146" s="243">
        <v>4</v>
      </c>
      <c r="V146" s="263" t="s">
        <v>2839</v>
      </c>
      <c r="W146" s="86">
        <v>1</v>
      </c>
      <c r="X146" s="86">
        <v>6</v>
      </c>
      <c r="Y146" s="86">
        <v>1</v>
      </c>
      <c r="AA146" s="261" t="s">
        <v>2840</v>
      </c>
      <c r="AB146" s="261" t="s">
        <v>2841</v>
      </c>
    </row>
    <row r="147" spans="2:28">
      <c r="B147" s="243">
        <v>137</v>
      </c>
      <c r="C147" s="243">
        <v>35</v>
      </c>
      <c r="D147" s="86">
        <v>1</v>
      </c>
      <c r="E147" s="261" t="s">
        <v>395</v>
      </c>
      <c r="F147" s="263" t="s">
        <v>182</v>
      </c>
      <c r="G147" s="261" t="s">
        <v>2289</v>
      </c>
      <c r="H147" s="261" t="s">
        <v>266</v>
      </c>
      <c r="I147" s="86">
        <v>42</v>
      </c>
      <c r="J147" s="263" t="s">
        <v>498</v>
      </c>
      <c r="K147" s="263" t="s">
        <v>324</v>
      </c>
      <c r="L147" s="263" t="s">
        <v>2842</v>
      </c>
      <c r="M147" s="263" t="s">
        <v>223</v>
      </c>
      <c r="N147" s="263" t="s">
        <v>2829</v>
      </c>
      <c r="O147" s="263"/>
      <c r="P147" s="263" t="s">
        <v>2843</v>
      </c>
      <c r="Q147" s="263"/>
      <c r="R147" s="286">
        <v>2</v>
      </c>
      <c r="S147" s="243">
        <v>24</v>
      </c>
      <c r="T147" s="243">
        <v>7</v>
      </c>
      <c r="V147" s="263" t="s">
        <v>24</v>
      </c>
      <c r="AA147" s="261" t="s">
        <v>2844</v>
      </c>
      <c r="AB147" s="261" t="s">
        <v>1734</v>
      </c>
    </row>
    <row r="148" spans="2:28">
      <c r="B148" s="243">
        <v>138</v>
      </c>
      <c r="C148" s="243">
        <v>35</v>
      </c>
      <c r="D148" s="86">
        <v>2</v>
      </c>
      <c r="E148" s="261" t="s">
        <v>2306</v>
      </c>
      <c r="F148" s="263" t="s">
        <v>182</v>
      </c>
      <c r="G148" s="261" t="s">
        <v>398</v>
      </c>
      <c r="H148" s="261" t="s">
        <v>266</v>
      </c>
      <c r="I148" s="86">
        <v>62</v>
      </c>
      <c r="J148" s="263" t="s">
        <v>307</v>
      </c>
      <c r="K148" s="263" t="s">
        <v>408</v>
      </c>
      <c r="L148" s="263" t="s">
        <v>2845</v>
      </c>
      <c r="M148" s="263" t="s">
        <v>223</v>
      </c>
      <c r="N148" s="263" t="s">
        <v>2829</v>
      </c>
      <c r="O148" s="263"/>
      <c r="P148" s="263" t="s">
        <v>2846</v>
      </c>
      <c r="Q148" s="263"/>
      <c r="R148" s="286">
        <v>3</v>
      </c>
      <c r="S148" s="243">
        <v>11</v>
      </c>
      <c r="T148" s="243">
        <v>57</v>
      </c>
      <c r="V148" s="263" t="s">
        <v>2847</v>
      </c>
      <c r="AA148" s="261" t="s">
        <v>2848</v>
      </c>
      <c r="AB148" s="261" t="s">
        <v>2849</v>
      </c>
    </row>
    <row r="149" spans="2:28">
      <c r="B149" s="243">
        <v>139</v>
      </c>
      <c r="C149" s="243">
        <v>35</v>
      </c>
      <c r="D149" s="86">
        <v>3</v>
      </c>
      <c r="E149" s="261" t="s">
        <v>2300</v>
      </c>
      <c r="F149" s="263" t="s">
        <v>182</v>
      </c>
      <c r="G149" s="261" t="s">
        <v>2295</v>
      </c>
      <c r="H149" s="261" t="s">
        <v>266</v>
      </c>
      <c r="I149" s="86">
        <v>64</v>
      </c>
      <c r="J149" s="263" t="s">
        <v>324</v>
      </c>
      <c r="K149" s="263" t="s">
        <v>307</v>
      </c>
      <c r="L149" s="263" t="s">
        <v>2850</v>
      </c>
      <c r="M149" s="263" t="s">
        <v>223</v>
      </c>
      <c r="N149" s="263" t="s">
        <v>2829</v>
      </c>
      <c r="O149" s="263"/>
      <c r="P149" s="263" t="s">
        <v>2851</v>
      </c>
      <c r="Q149" s="263"/>
      <c r="R149" s="286">
        <v>3</v>
      </c>
      <c r="S149" s="243">
        <v>5</v>
      </c>
      <c r="T149" s="243">
        <v>33</v>
      </c>
      <c r="V149" s="263" t="s">
        <v>2852</v>
      </c>
      <c r="AA149" s="261" t="s">
        <v>2853</v>
      </c>
      <c r="AB149" s="261" t="s">
        <v>2854</v>
      </c>
    </row>
    <row r="150" spans="2:28">
      <c r="B150" s="243">
        <v>140</v>
      </c>
      <c r="C150" s="243">
        <v>35</v>
      </c>
      <c r="D150" s="86">
        <v>4</v>
      </c>
      <c r="E150" s="261" t="s">
        <v>2296</v>
      </c>
      <c r="F150" s="263" t="s">
        <v>182</v>
      </c>
      <c r="G150" s="261" t="s">
        <v>2288</v>
      </c>
      <c r="H150" s="261" t="s">
        <v>266</v>
      </c>
      <c r="I150" s="86">
        <v>108</v>
      </c>
      <c r="J150" s="263" t="s">
        <v>497</v>
      </c>
      <c r="K150" s="263" t="s">
        <v>307</v>
      </c>
      <c r="L150" s="263" t="s">
        <v>2855</v>
      </c>
      <c r="M150" s="263" t="s">
        <v>223</v>
      </c>
      <c r="N150" s="263" t="s">
        <v>2829</v>
      </c>
      <c r="O150" s="263"/>
      <c r="P150" s="263" t="s">
        <v>2856</v>
      </c>
      <c r="Q150" s="263"/>
      <c r="R150" s="286">
        <v>3</v>
      </c>
      <c r="S150" s="243">
        <v>32</v>
      </c>
      <c r="T150" s="243">
        <v>55</v>
      </c>
      <c r="V150" s="263" t="s">
        <v>448</v>
      </c>
      <c r="AA150" s="261" t="s">
        <v>2857</v>
      </c>
      <c r="AB150" s="261" t="s">
        <v>449</v>
      </c>
    </row>
    <row r="151" spans="2:28">
      <c r="B151" s="243">
        <v>141</v>
      </c>
      <c r="C151" s="243">
        <v>36</v>
      </c>
      <c r="D151" s="86">
        <v>1</v>
      </c>
      <c r="E151" s="261" t="s">
        <v>2289</v>
      </c>
      <c r="F151" s="263" t="s">
        <v>182</v>
      </c>
      <c r="G151" s="261" t="s">
        <v>2288</v>
      </c>
      <c r="H151" s="261" t="s">
        <v>266</v>
      </c>
      <c r="I151" s="86">
        <v>92</v>
      </c>
      <c r="J151" s="263" t="s">
        <v>307</v>
      </c>
      <c r="K151" s="263" t="s">
        <v>307</v>
      </c>
      <c r="L151" s="263" t="s">
        <v>2858</v>
      </c>
      <c r="M151" s="263" t="s">
        <v>223</v>
      </c>
      <c r="N151" s="263" t="s">
        <v>2829</v>
      </c>
      <c r="O151" s="263"/>
      <c r="P151" s="263" t="s">
        <v>2859</v>
      </c>
      <c r="Q151" s="263"/>
      <c r="R151" s="286">
        <v>3</v>
      </c>
      <c r="S151" s="243">
        <v>15</v>
      </c>
      <c r="T151" s="243">
        <v>17</v>
      </c>
      <c r="V151" s="263" t="s">
        <v>487</v>
      </c>
      <c r="AA151" s="261" t="s">
        <v>2860</v>
      </c>
      <c r="AB151" s="261" t="s">
        <v>488</v>
      </c>
    </row>
    <row r="152" spans="2:28">
      <c r="B152" s="243">
        <v>142</v>
      </c>
      <c r="C152" s="243">
        <v>36</v>
      </c>
      <c r="D152" s="86">
        <v>2</v>
      </c>
      <c r="E152" s="261" t="s">
        <v>2296</v>
      </c>
      <c r="F152" s="263" t="s">
        <v>182</v>
      </c>
      <c r="G152" s="261" t="s">
        <v>2295</v>
      </c>
      <c r="H152" s="261" t="s">
        <v>262</v>
      </c>
      <c r="I152" s="86">
        <v>28</v>
      </c>
      <c r="J152" s="263" t="s">
        <v>307</v>
      </c>
      <c r="K152" s="263" t="s">
        <v>307</v>
      </c>
      <c r="L152" s="263" t="s">
        <v>2861</v>
      </c>
      <c r="M152" s="263" t="s">
        <v>223</v>
      </c>
      <c r="N152" s="263" t="s">
        <v>2862</v>
      </c>
      <c r="O152" s="263"/>
      <c r="P152" s="263" t="s">
        <v>2863</v>
      </c>
      <c r="Q152" s="263"/>
      <c r="R152" s="286">
        <v>1</v>
      </c>
      <c r="S152" s="243">
        <v>30</v>
      </c>
      <c r="T152" s="243">
        <v>17</v>
      </c>
      <c r="V152" s="263" t="s">
        <v>335</v>
      </c>
      <c r="AA152" s="261" t="s">
        <v>2864</v>
      </c>
      <c r="AB152" s="261" t="s">
        <v>428</v>
      </c>
    </row>
    <row r="153" spans="2:28">
      <c r="B153" s="243">
        <v>143</v>
      </c>
      <c r="C153" s="243">
        <v>36</v>
      </c>
      <c r="D153" s="86">
        <v>3</v>
      </c>
      <c r="E153" s="261" t="s">
        <v>2300</v>
      </c>
      <c r="F153" s="263" t="s">
        <v>182</v>
      </c>
      <c r="G153" s="261" t="s">
        <v>398</v>
      </c>
      <c r="H153" s="261" t="s">
        <v>266</v>
      </c>
      <c r="I153" s="86">
        <v>65</v>
      </c>
      <c r="J153" s="263" t="s">
        <v>307</v>
      </c>
      <c r="K153" s="263" t="s">
        <v>307</v>
      </c>
      <c r="L153" s="263" t="s">
        <v>2865</v>
      </c>
      <c r="M153" s="263" t="s">
        <v>223</v>
      </c>
      <c r="N153" s="263" t="s">
        <v>2862</v>
      </c>
      <c r="O153" s="263"/>
      <c r="P153" s="263" t="s">
        <v>2866</v>
      </c>
      <c r="Q153" s="263"/>
      <c r="R153" s="286">
        <v>3</v>
      </c>
      <c r="S153" s="243">
        <v>0</v>
      </c>
      <c r="T153" s="243">
        <v>6</v>
      </c>
      <c r="V153" s="263" t="s">
        <v>54</v>
      </c>
      <c r="AA153" s="261" t="s">
        <v>2867</v>
      </c>
      <c r="AB153" s="261" t="s">
        <v>269</v>
      </c>
    </row>
    <row r="154" spans="2:28">
      <c r="B154" s="243">
        <v>144</v>
      </c>
      <c r="C154" s="243">
        <v>36</v>
      </c>
      <c r="D154" s="86">
        <v>4</v>
      </c>
      <c r="E154" s="261" t="s">
        <v>2306</v>
      </c>
      <c r="F154" s="263" t="s">
        <v>182</v>
      </c>
      <c r="G154" s="261" t="s">
        <v>395</v>
      </c>
      <c r="H154" s="261" t="s">
        <v>268</v>
      </c>
      <c r="I154" s="86">
        <v>64</v>
      </c>
      <c r="J154" s="263" t="s">
        <v>307</v>
      </c>
      <c r="K154" s="263" t="s">
        <v>307</v>
      </c>
      <c r="L154" s="263" t="s">
        <v>2868</v>
      </c>
      <c r="M154" s="263" t="s">
        <v>223</v>
      </c>
      <c r="N154" s="263" t="s">
        <v>2862</v>
      </c>
      <c r="O154" s="263"/>
      <c r="P154" s="263" t="s">
        <v>2869</v>
      </c>
      <c r="Q154" s="263"/>
      <c r="R154" s="286">
        <v>2</v>
      </c>
      <c r="S154" s="243">
        <v>51</v>
      </c>
      <c r="T154" s="243">
        <v>24</v>
      </c>
      <c r="V154" s="263" t="s">
        <v>2751</v>
      </c>
      <c r="W154" s="86">
        <v>1</v>
      </c>
      <c r="X154" s="86">
        <v>6</v>
      </c>
      <c r="Y154" s="86">
        <v>0</v>
      </c>
      <c r="AA154" s="261" t="s">
        <v>2870</v>
      </c>
      <c r="AB154" s="261" t="s">
        <v>2753</v>
      </c>
    </row>
    <row r="155" spans="2:28">
      <c r="B155" s="243">
        <v>145</v>
      </c>
      <c r="C155" s="243">
        <v>37</v>
      </c>
      <c r="D155" s="86">
        <v>1</v>
      </c>
      <c r="E155" s="261" t="s">
        <v>2306</v>
      </c>
      <c r="F155" s="263" t="s">
        <v>182</v>
      </c>
      <c r="G155" s="261" t="s">
        <v>2289</v>
      </c>
      <c r="H155" s="261" t="s">
        <v>268</v>
      </c>
      <c r="I155" s="86">
        <v>85</v>
      </c>
      <c r="J155" s="263" t="s">
        <v>307</v>
      </c>
      <c r="K155" s="263" t="s">
        <v>307</v>
      </c>
      <c r="L155" s="263" t="s">
        <v>2871</v>
      </c>
      <c r="M155" s="263" t="s">
        <v>223</v>
      </c>
      <c r="N155" s="263" t="s">
        <v>2862</v>
      </c>
      <c r="O155" s="263"/>
      <c r="P155" s="263" t="s">
        <v>2872</v>
      </c>
      <c r="Q155" s="263"/>
      <c r="R155" s="286">
        <v>3</v>
      </c>
      <c r="S155" s="243">
        <v>18</v>
      </c>
      <c r="T155" s="243">
        <v>6</v>
      </c>
      <c r="V155" s="263" t="s">
        <v>2758</v>
      </c>
      <c r="W155" s="86">
        <v>1</v>
      </c>
      <c r="X155" s="86">
        <v>6</v>
      </c>
      <c r="Y155" s="86">
        <v>0</v>
      </c>
      <c r="AA155" s="261" t="s">
        <v>2873</v>
      </c>
      <c r="AB155" s="261" t="s">
        <v>2760</v>
      </c>
    </row>
    <row r="156" spans="2:28">
      <c r="B156" s="243">
        <v>146</v>
      </c>
      <c r="C156" s="243">
        <v>37</v>
      </c>
      <c r="D156" s="86">
        <v>2</v>
      </c>
      <c r="E156" s="261" t="s">
        <v>395</v>
      </c>
      <c r="F156" s="263" t="s">
        <v>182</v>
      </c>
      <c r="G156" s="261" t="s">
        <v>2300</v>
      </c>
      <c r="H156" s="261" t="s">
        <v>266</v>
      </c>
      <c r="I156" s="86">
        <v>54</v>
      </c>
      <c r="J156" s="263" t="s">
        <v>307</v>
      </c>
      <c r="K156" s="263" t="s">
        <v>307</v>
      </c>
      <c r="L156" s="263" t="s">
        <v>2874</v>
      </c>
      <c r="M156" s="263" t="s">
        <v>223</v>
      </c>
      <c r="N156" s="263" t="s">
        <v>2862</v>
      </c>
      <c r="O156" s="263"/>
      <c r="P156" s="263" t="s">
        <v>2875</v>
      </c>
      <c r="Q156" s="263"/>
      <c r="R156" s="286">
        <v>2</v>
      </c>
      <c r="S156" s="243">
        <v>37</v>
      </c>
      <c r="T156" s="243">
        <v>53</v>
      </c>
      <c r="V156" s="263" t="s">
        <v>731</v>
      </c>
      <c r="AA156" s="261" t="s">
        <v>2876</v>
      </c>
      <c r="AB156" s="261" t="s">
        <v>2764</v>
      </c>
    </row>
    <row r="157" spans="2:28">
      <c r="B157" s="243">
        <v>147</v>
      </c>
      <c r="C157" s="243">
        <v>37</v>
      </c>
      <c r="D157" s="86">
        <v>3</v>
      </c>
      <c r="E157" s="261" t="s">
        <v>398</v>
      </c>
      <c r="F157" s="263" t="s">
        <v>182</v>
      </c>
      <c r="G157" s="261" t="s">
        <v>2296</v>
      </c>
      <c r="H157" s="261" t="s">
        <v>268</v>
      </c>
      <c r="I157" s="86">
        <v>72</v>
      </c>
      <c r="J157" s="263" t="s">
        <v>307</v>
      </c>
      <c r="K157" s="263" t="s">
        <v>416</v>
      </c>
      <c r="L157" s="263" t="s">
        <v>2877</v>
      </c>
      <c r="M157" s="263" t="s">
        <v>223</v>
      </c>
      <c r="N157" s="263" t="s">
        <v>2862</v>
      </c>
      <c r="O157" s="263"/>
      <c r="P157" s="263" t="s">
        <v>2878</v>
      </c>
      <c r="Q157" s="263"/>
      <c r="R157" s="286">
        <v>3</v>
      </c>
      <c r="S157" s="243">
        <v>6</v>
      </c>
      <c r="T157" s="243">
        <v>37</v>
      </c>
      <c r="V157" s="263" t="s">
        <v>2004</v>
      </c>
      <c r="W157" s="86">
        <v>1</v>
      </c>
      <c r="X157" s="86">
        <v>6</v>
      </c>
      <c r="Y157" s="86">
        <v>0</v>
      </c>
      <c r="AA157" s="261" t="s">
        <v>2879</v>
      </c>
      <c r="AB157" s="261" t="s">
        <v>2545</v>
      </c>
    </row>
    <row r="158" spans="2:28">
      <c r="B158" s="243">
        <v>148</v>
      </c>
      <c r="C158" s="243">
        <v>37</v>
      </c>
      <c r="D158" s="86">
        <v>4</v>
      </c>
      <c r="E158" s="261" t="s">
        <v>2295</v>
      </c>
      <c r="F158" s="263" t="s">
        <v>8</v>
      </c>
      <c r="G158" s="261" t="s">
        <v>2288</v>
      </c>
      <c r="H158" s="261" t="s">
        <v>264</v>
      </c>
      <c r="I158" s="86">
        <v>112</v>
      </c>
      <c r="J158" s="263" t="s">
        <v>2715</v>
      </c>
      <c r="K158" s="263" t="s">
        <v>2193</v>
      </c>
      <c r="L158" s="263" t="s">
        <v>2880</v>
      </c>
      <c r="M158" s="263" t="s">
        <v>223</v>
      </c>
      <c r="N158" s="263" t="s">
        <v>2862</v>
      </c>
      <c r="O158" s="263"/>
      <c r="P158" s="263" t="s">
        <v>2881</v>
      </c>
      <c r="Q158" s="263"/>
      <c r="R158" s="286">
        <v>3</v>
      </c>
      <c r="S158" s="243" t="s">
        <v>3206</v>
      </c>
      <c r="T158" s="243">
        <v>57</v>
      </c>
      <c r="V158" s="263" t="s">
        <v>2771</v>
      </c>
      <c r="AA158" s="261" t="s">
        <v>2882</v>
      </c>
      <c r="AB158" s="261" t="s">
        <v>364</v>
      </c>
    </row>
    <row r="159" spans="2:28">
      <c r="B159" s="243">
        <v>149</v>
      </c>
      <c r="C159" s="243">
        <v>38</v>
      </c>
      <c r="D159" s="86">
        <v>1</v>
      </c>
      <c r="E159" s="261" t="s">
        <v>2289</v>
      </c>
      <c r="F159" s="263" t="s">
        <v>182</v>
      </c>
      <c r="G159" s="261" t="s">
        <v>2295</v>
      </c>
      <c r="H159" s="261" t="s">
        <v>268</v>
      </c>
      <c r="I159" s="86">
        <v>74</v>
      </c>
      <c r="J159" s="263" t="s">
        <v>307</v>
      </c>
      <c r="K159" s="263" t="s">
        <v>307</v>
      </c>
      <c r="L159" s="263" t="s">
        <v>2883</v>
      </c>
      <c r="M159" s="263" t="s">
        <v>223</v>
      </c>
      <c r="N159" s="263" t="s">
        <v>2884</v>
      </c>
      <c r="O159" s="263"/>
      <c r="P159" s="263" t="s">
        <v>2885</v>
      </c>
      <c r="Q159" s="263"/>
      <c r="R159" s="286">
        <v>3</v>
      </c>
      <c r="S159" s="243" t="s">
        <v>2222</v>
      </c>
      <c r="T159" s="243">
        <v>45</v>
      </c>
      <c r="V159" s="263" t="s">
        <v>2604</v>
      </c>
      <c r="W159" s="86">
        <v>1</v>
      </c>
      <c r="X159" s="86">
        <v>6</v>
      </c>
      <c r="Y159" s="86">
        <v>1</v>
      </c>
      <c r="AA159" s="261" t="s">
        <v>2886</v>
      </c>
      <c r="AB159" s="261" t="s">
        <v>2606</v>
      </c>
    </row>
    <row r="160" spans="2:28">
      <c r="B160" s="243">
        <v>150</v>
      </c>
      <c r="C160" s="243">
        <v>38</v>
      </c>
      <c r="D160" s="86">
        <v>2</v>
      </c>
      <c r="E160" s="261" t="s">
        <v>2288</v>
      </c>
      <c r="F160" s="263" t="s">
        <v>182</v>
      </c>
      <c r="G160" s="261" t="s">
        <v>398</v>
      </c>
      <c r="H160" s="261" t="s">
        <v>266</v>
      </c>
      <c r="I160" s="86">
        <v>109</v>
      </c>
      <c r="J160" s="263" t="s">
        <v>307</v>
      </c>
      <c r="K160" s="263" t="s">
        <v>307</v>
      </c>
      <c r="L160" s="263" t="s">
        <v>2887</v>
      </c>
      <c r="M160" s="263" t="s">
        <v>223</v>
      </c>
      <c r="N160" s="263" t="s">
        <v>2884</v>
      </c>
      <c r="O160" s="263"/>
      <c r="P160" s="263" t="s">
        <v>2888</v>
      </c>
      <c r="Q160" s="263"/>
      <c r="R160" s="286">
        <v>3</v>
      </c>
      <c r="S160" s="243" t="s">
        <v>3217</v>
      </c>
      <c r="T160" s="243">
        <v>46</v>
      </c>
      <c r="V160" s="263" t="s">
        <v>2778</v>
      </c>
      <c r="W160" s="86">
        <v>1</v>
      </c>
      <c r="X160" s="86">
        <v>8</v>
      </c>
      <c r="Y160" s="86">
        <v>1</v>
      </c>
      <c r="AA160" s="261" t="s">
        <v>2889</v>
      </c>
      <c r="AB160" s="261" t="s">
        <v>2780</v>
      </c>
    </row>
    <row r="161" spans="2:28">
      <c r="B161" s="243">
        <v>151</v>
      </c>
      <c r="C161" s="243">
        <v>38</v>
      </c>
      <c r="D161" s="86">
        <v>3</v>
      </c>
      <c r="E161" s="261" t="s">
        <v>2296</v>
      </c>
      <c r="F161" s="263" t="s">
        <v>7</v>
      </c>
      <c r="G161" s="261" t="s">
        <v>395</v>
      </c>
      <c r="H161" s="261" t="s">
        <v>264</v>
      </c>
      <c r="I161" s="86">
        <v>53</v>
      </c>
      <c r="J161" s="263" t="s">
        <v>2890</v>
      </c>
      <c r="K161" s="263" t="s">
        <v>2891</v>
      </c>
      <c r="L161" s="263" t="s">
        <v>2892</v>
      </c>
      <c r="M161" s="263" t="s">
        <v>223</v>
      </c>
      <c r="N161" s="263" t="s">
        <v>2884</v>
      </c>
      <c r="O161" s="263"/>
      <c r="P161" s="263" t="s">
        <v>2893</v>
      </c>
      <c r="Q161" s="263"/>
      <c r="R161" s="286">
        <v>2</v>
      </c>
      <c r="S161" s="243" t="s">
        <v>3279</v>
      </c>
      <c r="T161" s="243">
        <v>8</v>
      </c>
      <c r="V161" s="263" t="s">
        <v>448</v>
      </c>
      <c r="W161" s="86">
        <v>1</v>
      </c>
      <c r="Y161" s="86">
        <v>1</v>
      </c>
      <c r="AA161" s="261" t="s">
        <v>2894</v>
      </c>
      <c r="AB161" s="261" t="s">
        <v>449</v>
      </c>
    </row>
    <row r="162" spans="2:28">
      <c r="B162" s="243">
        <v>152</v>
      </c>
      <c r="C162" s="243">
        <v>38</v>
      </c>
      <c r="D162" s="86">
        <v>4</v>
      </c>
      <c r="E162" s="261" t="s">
        <v>2300</v>
      </c>
      <c r="F162" s="263" t="s">
        <v>182</v>
      </c>
      <c r="G162" s="261" t="s">
        <v>2306</v>
      </c>
      <c r="H162" s="261" t="s">
        <v>268</v>
      </c>
      <c r="I162" s="86">
        <v>37</v>
      </c>
      <c r="J162" s="263" t="s">
        <v>324</v>
      </c>
      <c r="K162" s="263" t="s">
        <v>307</v>
      </c>
      <c r="L162" s="263" t="s">
        <v>2895</v>
      </c>
      <c r="M162" s="263" t="s">
        <v>223</v>
      </c>
      <c r="N162" s="263" t="s">
        <v>2884</v>
      </c>
      <c r="O162" s="263"/>
      <c r="P162" s="263" t="s">
        <v>2896</v>
      </c>
      <c r="Q162" s="263"/>
      <c r="R162" s="286">
        <v>3</v>
      </c>
      <c r="S162" s="243">
        <v>1</v>
      </c>
      <c r="T162" s="243">
        <v>10</v>
      </c>
      <c r="V162" s="263" t="s">
        <v>477</v>
      </c>
      <c r="W162" s="86">
        <v>1</v>
      </c>
      <c r="X162" s="86">
        <v>6</v>
      </c>
      <c r="Y162" s="86">
        <v>1</v>
      </c>
      <c r="AA162" s="261" t="s">
        <v>2897</v>
      </c>
      <c r="AB162" s="261" t="s">
        <v>478</v>
      </c>
    </row>
    <row r="163" spans="2:28">
      <c r="B163" s="243">
        <v>153</v>
      </c>
      <c r="C163" s="243">
        <v>39</v>
      </c>
      <c r="D163" s="86">
        <v>1</v>
      </c>
      <c r="E163" s="261" t="s">
        <v>2300</v>
      </c>
      <c r="F163" s="263" t="s">
        <v>7</v>
      </c>
      <c r="G163" s="261" t="s">
        <v>2289</v>
      </c>
      <c r="H163" s="261" t="s">
        <v>264</v>
      </c>
      <c r="I163" s="86">
        <v>65</v>
      </c>
      <c r="J163" s="263" t="s">
        <v>2301</v>
      </c>
      <c r="K163" s="263" t="s">
        <v>2898</v>
      </c>
      <c r="L163" s="263" t="s">
        <v>2899</v>
      </c>
      <c r="M163" s="263" t="s">
        <v>223</v>
      </c>
      <c r="N163" s="263" t="s">
        <v>2884</v>
      </c>
      <c r="O163" s="263"/>
      <c r="P163" s="263" t="s">
        <v>2900</v>
      </c>
      <c r="Q163" s="263"/>
      <c r="R163" s="286">
        <v>2</v>
      </c>
      <c r="S163" s="243" t="s">
        <v>3152</v>
      </c>
      <c r="T163" s="243">
        <v>51</v>
      </c>
      <c r="V163" s="263" t="s">
        <v>22</v>
      </c>
      <c r="AA163" s="261" t="s">
        <v>2901</v>
      </c>
      <c r="AB163" s="261" t="s">
        <v>2794</v>
      </c>
    </row>
    <row r="164" spans="2:28">
      <c r="B164" s="243">
        <v>154</v>
      </c>
      <c r="C164" s="243">
        <v>39</v>
      </c>
      <c r="D164" s="86">
        <v>2</v>
      </c>
      <c r="E164" s="261" t="s">
        <v>2306</v>
      </c>
      <c r="F164" s="263" t="s">
        <v>182</v>
      </c>
      <c r="G164" s="261" t="s">
        <v>2296</v>
      </c>
      <c r="H164" s="261" t="s">
        <v>266</v>
      </c>
      <c r="I164" s="86">
        <v>78</v>
      </c>
      <c r="J164" s="263" t="s">
        <v>497</v>
      </c>
      <c r="K164" s="263" t="s">
        <v>324</v>
      </c>
      <c r="L164" s="263" t="s">
        <v>2902</v>
      </c>
      <c r="M164" s="263" t="s">
        <v>223</v>
      </c>
      <c r="N164" s="263" t="s">
        <v>2884</v>
      </c>
      <c r="O164" s="263"/>
      <c r="P164" s="263" t="s">
        <v>2903</v>
      </c>
      <c r="Q164" s="263"/>
      <c r="R164" s="286">
        <v>3</v>
      </c>
      <c r="S164" s="243" t="s">
        <v>3143</v>
      </c>
      <c r="T164" s="243">
        <v>8</v>
      </c>
      <c r="V164" s="263" t="s">
        <v>2041</v>
      </c>
      <c r="W164" s="86">
        <v>1</v>
      </c>
      <c r="X164" s="86">
        <v>11</v>
      </c>
      <c r="Y164" s="86">
        <v>1</v>
      </c>
      <c r="AA164" s="261" t="s">
        <v>2904</v>
      </c>
      <c r="AB164" s="261" t="s">
        <v>2043</v>
      </c>
    </row>
    <row r="165" spans="2:28">
      <c r="B165" s="243">
        <v>155</v>
      </c>
      <c r="C165" s="243">
        <v>39</v>
      </c>
      <c r="D165" s="86">
        <v>3</v>
      </c>
      <c r="E165" s="261" t="s">
        <v>395</v>
      </c>
      <c r="F165" s="263" t="s">
        <v>182</v>
      </c>
      <c r="G165" s="261" t="s">
        <v>2288</v>
      </c>
      <c r="H165" s="261" t="s">
        <v>266</v>
      </c>
      <c r="I165" s="86">
        <v>83</v>
      </c>
      <c r="J165" s="263" t="s">
        <v>2905</v>
      </c>
      <c r="K165" s="263" t="s">
        <v>2906</v>
      </c>
      <c r="L165" s="263" t="s">
        <v>2907</v>
      </c>
      <c r="M165" s="263" t="s">
        <v>223</v>
      </c>
      <c r="N165" s="263" t="s">
        <v>2884</v>
      </c>
      <c r="O165" s="263"/>
      <c r="P165" s="263" t="s">
        <v>2908</v>
      </c>
      <c r="Q165" s="263"/>
      <c r="R165" s="286">
        <v>3</v>
      </c>
      <c r="S165" s="243" t="s">
        <v>2219</v>
      </c>
      <c r="T165" s="243">
        <v>18</v>
      </c>
      <c r="V165" s="263" t="s">
        <v>444</v>
      </c>
      <c r="AA165" s="261" t="s">
        <v>2909</v>
      </c>
      <c r="AB165" s="261" t="s">
        <v>445</v>
      </c>
    </row>
    <row r="166" spans="2:28">
      <c r="B166" s="243">
        <v>156</v>
      </c>
      <c r="C166" s="243">
        <v>39</v>
      </c>
      <c r="D166" s="86">
        <v>4</v>
      </c>
      <c r="E166" s="261" t="s">
        <v>398</v>
      </c>
      <c r="F166" s="263" t="s">
        <v>182</v>
      </c>
      <c r="G166" s="261" t="s">
        <v>2295</v>
      </c>
      <c r="H166" s="261" t="s">
        <v>268</v>
      </c>
      <c r="I166" s="86">
        <v>52</v>
      </c>
      <c r="J166" s="263" t="s">
        <v>322</v>
      </c>
      <c r="K166" s="263" t="s">
        <v>307</v>
      </c>
      <c r="L166" s="263" t="s">
        <v>2388</v>
      </c>
      <c r="M166" s="263" t="s">
        <v>223</v>
      </c>
      <c r="N166" s="263" t="s">
        <v>2884</v>
      </c>
      <c r="O166" s="263"/>
      <c r="P166" s="263" t="s">
        <v>2910</v>
      </c>
      <c r="Q166" s="263"/>
      <c r="R166" s="286">
        <v>2</v>
      </c>
      <c r="S166" s="243" t="s">
        <v>3283</v>
      </c>
      <c r="T166" s="243">
        <v>50</v>
      </c>
      <c r="V166" s="263" t="s">
        <v>342</v>
      </c>
      <c r="W166" s="86">
        <v>1</v>
      </c>
      <c r="X166" s="86">
        <v>6</v>
      </c>
      <c r="Y166" s="86">
        <v>1</v>
      </c>
      <c r="AA166" s="261" t="s">
        <v>2911</v>
      </c>
      <c r="AB166" s="261" t="s">
        <v>343</v>
      </c>
    </row>
    <row r="167" spans="2:28">
      <c r="B167" s="243">
        <v>157</v>
      </c>
      <c r="C167" s="243">
        <v>40</v>
      </c>
      <c r="D167" s="86">
        <v>1</v>
      </c>
      <c r="E167" s="261" t="s">
        <v>2289</v>
      </c>
      <c r="F167" s="263" t="s">
        <v>8</v>
      </c>
      <c r="G167" s="261" t="s">
        <v>398</v>
      </c>
      <c r="H167" s="261" t="s">
        <v>264</v>
      </c>
      <c r="I167" s="86">
        <v>55</v>
      </c>
      <c r="J167" s="263" t="s">
        <v>2912</v>
      </c>
      <c r="K167" s="263" t="s">
        <v>2913</v>
      </c>
      <c r="L167" s="263" t="s">
        <v>2914</v>
      </c>
      <c r="M167" s="263" t="s">
        <v>223</v>
      </c>
      <c r="N167" s="263" t="s">
        <v>2915</v>
      </c>
      <c r="O167" s="263"/>
      <c r="P167" s="263" t="s">
        <v>2916</v>
      </c>
      <c r="Q167" s="263"/>
      <c r="R167" s="286">
        <v>2</v>
      </c>
      <c r="S167" s="243" t="s">
        <v>3247</v>
      </c>
      <c r="T167" s="243">
        <v>28</v>
      </c>
      <c r="V167" s="263" t="s">
        <v>2807</v>
      </c>
      <c r="AA167" s="261" t="s">
        <v>2917</v>
      </c>
      <c r="AB167" s="261" t="s">
        <v>2809</v>
      </c>
    </row>
    <row r="168" spans="2:28">
      <c r="B168" s="243">
        <v>158</v>
      </c>
      <c r="C168" s="243">
        <v>40</v>
      </c>
      <c r="D168" s="86">
        <v>2</v>
      </c>
      <c r="E168" s="261" t="s">
        <v>2295</v>
      </c>
      <c r="F168" s="263" t="s">
        <v>7</v>
      </c>
      <c r="G168" s="261" t="s">
        <v>395</v>
      </c>
      <c r="H168" s="261" t="s">
        <v>264</v>
      </c>
      <c r="I168" s="86">
        <v>81</v>
      </c>
      <c r="J168" s="263" t="s">
        <v>934</v>
      </c>
      <c r="K168" s="263" t="s">
        <v>1818</v>
      </c>
      <c r="L168" s="263" t="s">
        <v>2918</v>
      </c>
      <c r="M168" s="263" t="s">
        <v>223</v>
      </c>
      <c r="N168" s="263" t="s">
        <v>2915</v>
      </c>
      <c r="O168" s="263"/>
      <c r="P168" s="263" t="s">
        <v>2919</v>
      </c>
      <c r="Q168" s="263"/>
      <c r="R168" s="286">
        <v>3</v>
      </c>
      <c r="S168" s="243" t="s">
        <v>3158</v>
      </c>
      <c r="T168" s="243">
        <v>37</v>
      </c>
      <c r="V168" s="263" t="s">
        <v>2812</v>
      </c>
      <c r="AA168" s="261" t="s">
        <v>2920</v>
      </c>
      <c r="AB168" s="261" t="s">
        <v>2814</v>
      </c>
    </row>
    <row r="169" spans="2:28">
      <c r="B169" s="243">
        <v>159</v>
      </c>
      <c r="C169" s="243">
        <v>40</v>
      </c>
      <c r="D169" s="86">
        <v>3</v>
      </c>
      <c r="E169" s="261" t="s">
        <v>2288</v>
      </c>
      <c r="F169" s="263" t="s">
        <v>7</v>
      </c>
      <c r="G169" s="261" t="s">
        <v>2306</v>
      </c>
      <c r="H169" s="261" t="s">
        <v>264</v>
      </c>
      <c r="I169" s="86">
        <v>102</v>
      </c>
      <c r="J169" s="263" t="s">
        <v>495</v>
      </c>
      <c r="K169" s="263" t="s">
        <v>2921</v>
      </c>
      <c r="L169" s="263" t="s">
        <v>2922</v>
      </c>
      <c r="M169" s="263" t="s">
        <v>223</v>
      </c>
      <c r="N169" s="263" t="s">
        <v>2915</v>
      </c>
      <c r="O169" s="263"/>
      <c r="P169" s="263" t="s">
        <v>2923</v>
      </c>
      <c r="Q169" s="263"/>
      <c r="R169" s="286">
        <v>3</v>
      </c>
      <c r="S169" s="243" t="s">
        <v>3194</v>
      </c>
      <c r="T169" s="243">
        <v>44</v>
      </c>
      <c r="V169" s="263" t="s">
        <v>344</v>
      </c>
      <c r="AA169" s="261" t="s">
        <v>2924</v>
      </c>
      <c r="AB169" s="261" t="s">
        <v>345</v>
      </c>
    </row>
    <row r="170" spans="2:28">
      <c r="B170" s="243">
        <v>160</v>
      </c>
      <c r="C170" s="243">
        <v>40</v>
      </c>
      <c r="D170" s="86">
        <v>4</v>
      </c>
      <c r="E170" s="261" t="s">
        <v>2296</v>
      </c>
      <c r="F170" s="263" t="s">
        <v>182</v>
      </c>
      <c r="G170" s="261" t="s">
        <v>2300</v>
      </c>
      <c r="H170" s="261" t="s">
        <v>262</v>
      </c>
      <c r="I170" s="86">
        <v>173</v>
      </c>
      <c r="J170" s="263" t="s">
        <v>328</v>
      </c>
      <c r="K170" s="263" t="s">
        <v>324</v>
      </c>
      <c r="L170" s="263" t="s">
        <v>2925</v>
      </c>
      <c r="M170" s="263" t="s">
        <v>223</v>
      </c>
      <c r="N170" s="263" t="s">
        <v>2915</v>
      </c>
      <c r="O170" s="263"/>
      <c r="P170" s="263" t="s">
        <v>2926</v>
      </c>
      <c r="Q170" s="263"/>
      <c r="R170" s="286">
        <v>3</v>
      </c>
      <c r="S170" s="243" t="s">
        <v>3201</v>
      </c>
      <c r="T170" s="243">
        <v>15</v>
      </c>
      <c r="V170" s="263" t="s">
        <v>455</v>
      </c>
      <c r="W170" s="86">
        <v>1</v>
      </c>
      <c r="X170" s="86">
        <v>13</v>
      </c>
      <c r="Y170" s="86">
        <v>1</v>
      </c>
      <c r="AA170" s="261" t="s">
        <v>2927</v>
      </c>
      <c r="AB170" s="261" t="s">
        <v>456</v>
      </c>
    </row>
    <row r="171" spans="2:28">
      <c r="B171" s="243">
        <v>161</v>
      </c>
      <c r="C171" s="243">
        <v>41</v>
      </c>
      <c r="D171" s="86">
        <v>1</v>
      </c>
      <c r="E171" s="261" t="s">
        <v>2296</v>
      </c>
      <c r="F171" s="263" t="s">
        <v>182</v>
      </c>
      <c r="G171" s="261" t="s">
        <v>2289</v>
      </c>
      <c r="H171" s="261" t="s">
        <v>268</v>
      </c>
      <c r="I171" s="86">
        <v>107</v>
      </c>
      <c r="J171" s="263" t="s">
        <v>328</v>
      </c>
      <c r="K171" s="263" t="s">
        <v>307</v>
      </c>
      <c r="L171" s="263" t="s">
        <v>2928</v>
      </c>
      <c r="M171" s="263" t="s">
        <v>223</v>
      </c>
      <c r="N171" s="263" t="s">
        <v>2915</v>
      </c>
      <c r="O171" s="263"/>
      <c r="P171" s="263" t="s">
        <v>2929</v>
      </c>
      <c r="Q171" s="263"/>
      <c r="R171" s="286">
        <v>3</v>
      </c>
      <c r="S171" s="243" t="s">
        <v>3217</v>
      </c>
      <c r="T171" s="243">
        <v>21</v>
      </c>
      <c r="V171" s="263" t="s">
        <v>2825</v>
      </c>
      <c r="W171" s="86">
        <v>1</v>
      </c>
      <c r="X171" s="86">
        <v>6</v>
      </c>
      <c r="Y171" s="86">
        <v>1</v>
      </c>
      <c r="AA171" s="261" t="s">
        <v>2930</v>
      </c>
      <c r="AB171" s="261" t="s">
        <v>2827</v>
      </c>
    </row>
    <row r="172" spans="2:28">
      <c r="B172" s="243">
        <v>162</v>
      </c>
      <c r="C172" s="243">
        <v>41</v>
      </c>
      <c r="D172" s="86">
        <v>2</v>
      </c>
      <c r="E172" s="261" t="s">
        <v>2300</v>
      </c>
      <c r="F172" s="263" t="s">
        <v>182</v>
      </c>
      <c r="G172" s="261" t="s">
        <v>2288</v>
      </c>
      <c r="H172" s="261" t="s">
        <v>268</v>
      </c>
      <c r="I172" s="86">
        <v>49</v>
      </c>
      <c r="J172" s="263" t="s">
        <v>2931</v>
      </c>
      <c r="K172" s="263" t="s">
        <v>307</v>
      </c>
      <c r="L172" s="263" t="s">
        <v>2932</v>
      </c>
      <c r="M172" s="263" t="s">
        <v>223</v>
      </c>
      <c r="N172" s="263" t="s">
        <v>2915</v>
      </c>
      <c r="O172" s="263"/>
      <c r="P172" s="263" t="s">
        <v>2933</v>
      </c>
      <c r="Q172" s="263"/>
      <c r="R172" s="286">
        <v>2</v>
      </c>
      <c r="S172" s="243" t="s">
        <v>3158</v>
      </c>
      <c r="T172" s="243">
        <v>32</v>
      </c>
      <c r="V172" s="263" t="s">
        <v>396</v>
      </c>
      <c r="W172" s="86">
        <v>1</v>
      </c>
      <c r="X172" s="86">
        <v>6</v>
      </c>
      <c r="Y172" s="86">
        <v>1</v>
      </c>
      <c r="AA172" s="261" t="s">
        <v>2934</v>
      </c>
      <c r="AB172" s="261" t="s">
        <v>397</v>
      </c>
    </row>
    <row r="173" spans="2:28">
      <c r="B173" s="243">
        <v>163</v>
      </c>
      <c r="C173" s="243">
        <v>41</v>
      </c>
      <c r="D173" s="86">
        <v>3</v>
      </c>
      <c r="E173" s="261" t="s">
        <v>2306</v>
      </c>
      <c r="F173" s="263" t="s">
        <v>182</v>
      </c>
      <c r="G173" s="261" t="s">
        <v>2295</v>
      </c>
      <c r="H173" s="261" t="s">
        <v>268</v>
      </c>
      <c r="I173" s="86">
        <v>49</v>
      </c>
      <c r="J173" s="263" t="s">
        <v>307</v>
      </c>
      <c r="K173" s="263" t="s">
        <v>307</v>
      </c>
      <c r="L173" s="263" t="s">
        <v>2935</v>
      </c>
      <c r="M173" s="263" t="s">
        <v>223</v>
      </c>
      <c r="N173" s="263" t="s">
        <v>2915</v>
      </c>
      <c r="O173" s="263"/>
      <c r="P173" s="263" t="s">
        <v>2936</v>
      </c>
      <c r="Q173" s="263"/>
      <c r="R173" s="286">
        <v>2</v>
      </c>
      <c r="S173" s="243" t="s">
        <v>3073</v>
      </c>
      <c r="T173" s="243">
        <v>21</v>
      </c>
      <c r="V173" s="263" t="s">
        <v>2834</v>
      </c>
      <c r="W173" s="86">
        <v>1</v>
      </c>
      <c r="X173" s="86">
        <v>6</v>
      </c>
      <c r="Y173" s="86">
        <v>1</v>
      </c>
      <c r="AA173" s="261" t="s">
        <v>2937</v>
      </c>
      <c r="AB173" s="261" t="s">
        <v>2836</v>
      </c>
    </row>
    <row r="174" spans="2:28">
      <c r="B174" s="243">
        <v>164</v>
      </c>
      <c r="C174" s="243">
        <v>41</v>
      </c>
      <c r="D174" s="86">
        <v>4</v>
      </c>
      <c r="E174" s="261" t="s">
        <v>395</v>
      </c>
      <c r="F174" s="263" t="s">
        <v>182</v>
      </c>
      <c r="G174" s="261" t="s">
        <v>398</v>
      </c>
      <c r="H174" s="261" t="s">
        <v>268</v>
      </c>
      <c r="I174" s="86">
        <v>88</v>
      </c>
      <c r="J174" s="263" t="s">
        <v>307</v>
      </c>
      <c r="K174" s="263" t="s">
        <v>307</v>
      </c>
      <c r="L174" s="263" t="s">
        <v>2938</v>
      </c>
      <c r="M174" s="263" t="s">
        <v>223</v>
      </c>
      <c r="N174" s="263" t="s">
        <v>2915</v>
      </c>
      <c r="O174" s="263"/>
      <c r="P174" s="263" t="s">
        <v>2939</v>
      </c>
      <c r="Q174" s="263"/>
      <c r="R174" s="286">
        <v>3</v>
      </c>
      <c r="S174" s="243" t="s">
        <v>3137</v>
      </c>
      <c r="T174" s="243">
        <v>38</v>
      </c>
      <c r="V174" s="263" t="s">
        <v>2839</v>
      </c>
      <c r="W174" s="86">
        <v>1</v>
      </c>
      <c r="X174" s="86">
        <v>6</v>
      </c>
      <c r="Y174" s="86">
        <v>1</v>
      </c>
      <c r="AA174" s="261" t="s">
        <v>2940</v>
      </c>
      <c r="AB174" s="261" t="s">
        <v>2841</v>
      </c>
    </row>
    <row r="175" spans="2:28">
      <c r="B175" s="243">
        <v>165</v>
      </c>
      <c r="C175" s="243">
        <v>42</v>
      </c>
      <c r="D175" s="86">
        <v>1</v>
      </c>
      <c r="E175" s="261" t="s">
        <v>2289</v>
      </c>
      <c r="F175" s="263" t="s">
        <v>182</v>
      </c>
      <c r="G175" s="261" t="s">
        <v>395</v>
      </c>
      <c r="H175" s="261" t="s">
        <v>262</v>
      </c>
      <c r="I175" s="86">
        <v>76</v>
      </c>
      <c r="J175" s="263" t="s">
        <v>2941</v>
      </c>
      <c r="K175" s="263" t="s">
        <v>307</v>
      </c>
      <c r="L175" s="263" t="s">
        <v>2942</v>
      </c>
      <c r="M175" s="263" t="s">
        <v>223</v>
      </c>
      <c r="N175" s="263" t="s">
        <v>2943</v>
      </c>
      <c r="O175" s="263"/>
      <c r="P175" s="263" t="s">
        <v>2944</v>
      </c>
      <c r="Q175" s="263"/>
      <c r="R175" s="286">
        <v>3</v>
      </c>
      <c r="S175" s="243">
        <v>6</v>
      </c>
      <c r="T175" s="243">
        <v>31</v>
      </c>
      <c r="V175" s="263" t="s">
        <v>24</v>
      </c>
      <c r="W175" s="86">
        <v>1</v>
      </c>
      <c r="X175" s="86">
        <v>9</v>
      </c>
      <c r="Y175" s="86">
        <v>1</v>
      </c>
      <c r="AA175" s="261" t="s">
        <v>2945</v>
      </c>
      <c r="AB175" s="261" t="s">
        <v>1734</v>
      </c>
    </row>
    <row r="176" spans="2:28">
      <c r="B176" s="243">
        <v>166</v>
      </c>
      <c r="C176" s="243">
        <v>42</v>
      </c>
      <c r="D176" s="86">
        <v>2</v>
      </c>
      <c r="E176" s="261" t="s">
        <v>398</v>
      </c>
      <c r="F176" s="263" t="s">
        <v>182</v>
      </c>
      <c r="G176" s="261" t="s">
        <v>2306</v>
      </c>
      <c r="H176" s="261" t="s">
        <v>266</v>
      </c>
      <c r="I176" s="86">
        <v>188</v>
      </c>
      <c r="J176" s="263" t="s">
        <v>416</v>
      </c>
      <c r="K176" s="263" t="s">
        <v>307</v>
      </c>
      <c r="L176" s="263" t="s">
        <v>2946</v>
      </c>
      <c r="M176" s="263" t="s">
        <v>223</v>
      </c>
      <c r="N176" s="263" t="s">
        <v>2943</v>
      </c>
      <c r="O176" s="263"/>
      <c r="P176" s="263" t="s">
        <v>2947</v>
      </c>
      <c r="Q176" s="263"/>
      <c r="R176" s="286">
        <v>3</v>
      </c>
      <c r="S176" s="243" t="s">
        <v>3145</v>
      </c>
      <c r="T176" s="243">
        <v>25</v>
      </c>
      <c r="V176" s="263" t="s">
        <v>2847</v>
      </c>
      <c r="W176" s="86">
        <v>1</v>
      </c>
      <c r="X176" s="86">
        <v>14</v>
      </c>
      <c r="Y176" s="86">
        <v>1</v>
      </c>
      <c r="AA176" s="261" t="s">
        <v>2948</v>
      </c>
      <c r="AB176" s="261" t="s">
        <v>2849</v>
      </c>
    </row>
    <row r="177" spans="1:28">
      <c r="B177" s="243">
        <v>167</v>
      </c>
      <c r="C177" s="243">
        <v>42</v>
      </c>
      <c r="D177" s="86">
        <v>3</v>
      </c>
      <c r="E177" s="261" t="s">
        <v>2295</v>
      </c>
      <c r="F177" s="263" t="s">
        <v>7</v>
      </c>
      <c r="G177" s="261" t="s">
        <v>2300</v>
      </c>
      <c r="H177" s="261" t="s">
        <v>264</v>
      </c>
      <c r="I177" s="86">
        <v>73</v>
      </c>
      <c r="J177" s="263" t="s">
        <v>2949</v>
      </c>
      <c r="K177" s="263" t="s">
        <v>2950</v>
      </c>
      <c r="L177" s="263" t="s">
        <v>2951</v>
      </c>
      <c r="M177" s="263" t="s">
        <v>223</v>
      </c>
      <c r="N177" s="263" t="s">
        <v>2943</v>
      </c>
      <c r="O177" s="263"/>
      <c r="P177" s="263" t="s">
        <v>2952</v>
      </c>
      <c r="Q177" s="263"/>
      <c r="R177" s="286">
        <v>3</v>
      </c>
      <c r="S177" s="243" t="s">
        <v>3143</v>
      </c>
      <c r="T177" s="243">
        <v>27</v>
      </c>
      <c r="V177" s="263" t="s">
        <v>2852</v>
      </c>
      <c r="AA177" s="261" t="s">
        <v>2953</v>
      </c>
      <c r="AB177" s="261" t="s">
        <v>2854</v>
      </c>
    </row>
    <row r="178" spans="1:28">
      <c r="B178" s="243">
        <v>168</v>
      </c>
      <c r="C178" s="243">
        <v>42</v>
      </c>
      <c r="D178" s="86">
        <v>4</v>
      </c>
      <c r="E178" s="261" t="s">
        <v>2288</v>
      </c>
      <c r="F178" s="263" t="s">
        <v>182</v>
      </c>
      <c r="G178" s="261" t="s">
        <v>2296</v>
      </c>
      <c r="H178" s="261" t="s">
        <v>266</v>
      </c>
      <c r="I178" s="86">
        <v>93</v>
      </c>
      <c r="J178" s="263" t="s">
        <v>307</v>
      </c>
      <c r="K178" s="263" t="s">
        <v>307</v>
      </c>
      <c r="L178" s="263" t="s">
        <v>2954</v>
      </c>
      <c r="M178" s="263" t="s">
        <v>223</v>
      </c>
      <c r="N178" s="263" t="s">
        <v>2943</v>
      </c>
      <c r="O178" s="263"/>
      <c r="P178" s="263" t="s">
        <v>2955</v>
      </c>
      <c r="Q178" s="263"/>
      <c r="R178" s="286">
        <v>3</v>
      </c>
      <c r="S178" s="243" t="s">
        <v>3187</v>
      </c>
      <c r="T178" s="243">
        <v>30</v>
      </c>
      <c r="V178" s="263" t="s">
        <v>448</v>
      </c>
      <c r="W178" s="86">
        <v>1</v>
      </c>
      <c r="X178" s="86">
        <v>7</v>
      </c>
      <c r="Y178" s="86">
        <v>1</v>
      </c>
      <c r="Z178" s="259" t="s">
        <v>392</v>
      </c>
      <c r="AA178" s="261" t="s">
        <v>2956</v>
      </c>
      <c r="AB178" s="261" t="s">
        <v>449</v>
      </c>
    </row>
    <row r="179" spans="1:28">
      <c r="A179" s="85" t="s">
        <v>28</v>
      </c>
    </row>
  </sheetData>
  <sortState xmlns:xlrd2="http://schemas.microsoft.com/office/spreadsheetml/2017/richdata2" ref="A11:Y178">
    <sortCondition ref="B11:B178"/>
  </sortState>
  <mergeCells count="2">
    <mergeCell ref="R7:T7"/>
    <mergeCell ref="R6:T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309"/>
  <sheetViews>
    <sheetView workbookViewId="0">
      <pane ySplit="10" topLeftCell="A11" activePane="bottomLeft" state="frozen"/>
      <selection pane="bottomLeft" activeCell="A2" sqref="A2"/>
    </sheetView>
  </sheetViews>
  <sheetFormatPr defaultRowHeight="15"/>
  <cols>
    <col min="1" max="1" width="1.7109375" customWidth="1"/>
    <col min="2" max="2" width="66.5703125" hidden="1" customWidth="1"/>
    <col min="3" max="3" width="4.7109375" style="237" customWidth="1"/>
    <col min="4" max="4" width="18.7109375" style="308" customWidth="1"/>
    <col min="5" max="5" width="9.140625" style="308"/>
    <col min="6" max="6" width="18.7109375" style="308" customWidth="1"/>
    <col min="7" max="7" width="9.140625" style="308"/>
    <col min="8" max="8" width="4.7109375" style="308" customWidth="1"/>
    <col min="9" max="9" width="9.140625" style="308"/>
    <col min="10" max="10" width="9.7109375" style="111" customWidth="1"/>
    <col min="11" max="11" width="9.140625" style="308"/>
    <col min="12" max="12" width="4.7109375" style="111" customWidth="1"/>
    <col min="13" max="14" width="5.7109375" style="237" customWidth="1"/>
    <col min="15" max="15" width="4.7109375" style="308" customWidth="1"/>
    <col min="16" max="16" width="60.7109375" style="229" customWidth="1"/>
    <col min="17" max="17" width="18.7109375" style="308" customWidth="1"/>
    <col min="18" max="18" width="60.7109375" customWidth="1"/>
    <col min="19" max="19" width="20.7109375" style="310" customWidth="1"/>
  </cols>
  <sheetData>
    <row r="1" spans="1:19" ht="18.75">
      <c r="A1" s="1" t="s">
        <v>3585</v>
      </c>
    </row>
    <row r="4" spans="1:19">
      <c r="M4" s="222">
        <f>L6/360000</f>
        <v>4.4707555555555558</v>
      </c>
    </row>
    <row r="5" spans="1:19">
      <c r="H5" s="81"/>
      <c r="I5" s="81"/>
      <c r="J5" s="222">
        <f>J6/360000</f>
        <v>4.8290833333333332</v>
      </c>
      <c r="M5" s="313">
        <f>L6*100/J6</f>
        <v>92.579797177978335</v>
      </c>
    </row>
    <row r="6" spans="1:19">
      <c r="I6" s="308" t="s">
        <v>3551</v>
      </c>
      <c r="J6" s="312">
        <f>100*4*3600+J7*15</f>
        <v>1738470</v>
      </c>
      <c r="L6" s="385">
        <f>L7*3600+M7*60+N7</f>
        <v>1609472</v>
      </c>
      <c r="M6" s="385"/>
      <c r="N6" s="385"/>
      <c r="O6" s="229" t="s">
        <v>3550</v>
      </c>
    </row>
    <row r="7" spans="1:19">
      <c r="I7" s="308" t="s">
        <v>3552</v>
      </c>
      <c r="J7" s="312">
        <f>SUM(J11:J110)*2-38</f>
        <v>19898</v>
      </c>
      <c r="L7" s="111">
        <f>SUM(L11:L110)</f>
        <v>395</v>
      </c>
      <c r="M7" s="111">
        <f t="shared" ref="M7:N7" si="0">SUM(M11:M110)</f>
        <v>3077</v>
      </c>
      <c r="N7" s="111">
        <f t="shared" si="0"/>
        <v>2852</v>
      </c>
    </row>
    <row r="9" spans="1:19" s="78" customFormat="1">
      <c r="C9" s="239" t="s">
        <v>0</v>
      </c>
      <c r="D9" s="307" t="s">
        <v>2</v>
      </c>
      <c r="E9" s="307" t="s">
        <v>3545</v>
      </c>
      <c r="F9" s="307" t="s">
        <v>3</v>
      </c>
      <c r="G9" s="307" t="s">
        <v>3546</v>
      </c>
      <c r="H9" s="307" t="s">
        <v>365</v>
      </c>
      <c r="I9" s="307" t="s">
        <v>3547</v>
      </c>
      <c r="J9" s="223" t="s">
        <v>501</v>
      </c>
      <c r="K9" s="307" t="s">
        <v>177</v>
      </c>
      <c r="L9" s="234" t="s">
        <v>2272</v>
      </c>
      <c r="M9" s="239" t="s">
        <v>2273</v>
      </c>
      <c r="N9" s="239" t="s">
        <v>242</v>
      </c>
      <c r="O9" s="307" t="s">
        <v>11</v>
      </c>
      <c r="P9" s="230" t="s">
        <v>12</v>
      </c>
      <c r="Q9" s="307" t="s">
        <v>176</v>
      </c>
      <c r="R9" s="78" t="s">
        <v>3544</v>
      </c>
      <c r="S9" s="309" t="s">
        <v>3554</v>
      </c>
    </row>
    <row r="11" spans="1:19">
      <c r="B11" s="79" t="s">
        <v>469</v>
      </c>
      <c r="C11" s="237" t="s">
        <v>469</v>
      </c>
      <c r="D11" s="82" t="s">
        <v>3044</v>
      </c>
      <c r="E11" s="82" t="s">
        <v>408</v>
      </c>
      <c r="F11" s="82" t="s">
        <v>3036</v>
      </c>
      <c r="G11" s="82" t="s">
        <v>307</v>
      </c>
      <c r="H11" s="82" t="s">
        <v>182</v>
      </c>
      <c r="I11" s="82"/>
      <c r="J11" s="111">
        <v>131</v>
      </c>
      <c r="K11" s="82" t="s">
        <v>3047</v>
      </c>
      <c r="L11" s="111">
        <v>5</v>
      </c>
      <c r="M11" s="237">
        <v>0</v>
      </c>
      <c r="N11" s="237">
        <v>30</v>
      </c>
      <c r="O11" s="82" t="s">
        <v>346</v>
      </c>
      <c r="P11" s="231" t="s">
        <v>3048</v>
      </c>
      <c r="Q11" s="82" t="s">
        <v>268</v>
      </c>
      <c r="R11" s="79" t="s">
        <v>3049</v>
      </c>
      <c r="S11" s="82" t="s">
        <v>3050</v>
      </c>
    </row>
    <row r="12" spans="1:19">
      <c r="B12" s="79" t="s">
        <v>3044</v>
      </c>
      <c r="C12" s="237" t="s">
        <v>472</v>
      </c>
      <c r="D12" s="82" t="s">
        <v>3036</v>
      </c>
      <c r="E12" s="82" t="s">
        <v>307</v>
      </c>
      <c r="F12" s="82" t="s">
        <v>3044</v>
      </c>
      <c r="G12" s="82" t="s">
        <v>2510</v>
      </c>
      <c r="H12" s="82" t="s">
        <v>182</v>
      </c>
      <c r="I12" s="82"/>
      <c r="J12" s="111">
        <v>116</v>
      </c>
      <c r="K12" s="82" t="s">
        <v>3052</v>
      </c>
      <c r="L12" s="111">
        <v>4</v>
      </c>
      <c r="M12" s="237">
        <v>54</v>
      </c>
      <c r="N12" s="237">
        <v>12</v>
      </c>
      <c r="O12" s="82" t="s">
        <v>346</v>
      </c>
      <c r="P12" s="231" t="s">
        <v>3048</v>
      </c>
      <c r="Q12" s="82" t="s">
        <v>268</v>
      </c>
      <c r="R12" s="79" t="s">
        <v>3053</v>
      </c>
      <c r="S12" s="82" t="s">
        <v>3054</v>
      </c>
    </row>
    <row r="13" spans="1:19">
      <c r="B13" s="79" t="s">
        <v>408</v>
      </c>
      <c r="C13" s="237" t="s">
        <v>471</v>
      </c>
      <c r="D13" s="82" t="s">
        <v>3044</v>
      </c>
      <c r="E13" s="82" t="s">
        <v>307</v>
      </c>
      <c r="F13" s="82" t="s">
        <v>3036</v>
      </c>
      <c r="G13" s="82" t="s">
        <v>307</v>
      </c>
      <c r="H13" s="82" t="s">
        <v>182</v>
      </c>
      <c r="I13" s="82"/>
      <c r="J13" s="111">
        <v>70</v>
      </c>
      <c r="K13" s="82" t="s">
        <v>3056</v>
      </c>
      <c r="L13" s="111">
        <v>4</v>
      </c>
      <c r="M13" s="237">
        <v>9</v>
      </c>
      <c r="N13" s="237">
        <v>42</v>
      </c>
      <c r="O13" s="82" t="s">
        <v>448</v>
      </c>
      <c r="P13" s="231" t="s">
        <v>449</v>
      </c>
      <c r="Q13" s="82" t="s">
        <v>268</v>
      </c>
      <c r="R13" s="79" t="s">
        <v>3057</v>
      </c>
      <c r="S13" s="82" t="s">
        <v>3058</v>
      </c>
    </row>
    <row r="14" spans="1:19">
      <c r="B14" s="79" t="s">
        <v>3036</v>
      </c>
      <c r="C14" s="237" t="s">
        <v>468</v>
      </c>
      <c r="D14" s="82" t="s">
        <v>3036</v>
      </c>
      <c r="E14" s="82" t="s">
        <v>307</v>
      </c>
      <c r="F14" s="82" t="s">
        <v>3044</v>
      </c>
      <c r="G14" s="82" t="s">
        <v>322</v>
      </c>
      <c r="H14" s="82" t="s">
        <v>182</v>
      </c>
      <c r="I14" s="82"/>
      <c r="J14" s="111">
        <v>55</v>
      </c>
      <c r="K14" s="82" t="s">
        <v>3060</v>
      </c>
      <c r="L14" s="111">
        <v>3</v>
      </c>
      <c r="M14" s="237">
        <v>51</v>
      </c>
      <c r="N14" s="237">
        <v>56</v>
      </c>
      <c r="O14" s="82" t="s">
        <v>448</v>
      </c>
      <c r="P14" s="231" t="s">
        <v>449</v>
      </c>
      <c r="Q14" s="82" t="s">
        <v>266</v>
      </c>
      <c r="R14" s="79" t="s">
        <v>3061</v>
      </c>
      <c r="S14" s="82" t="s">
        <v>3062</v>
      </c>
    </row>
    <row r="15" spans="1:19">
      <c r="B15" s="79" t="s">
        <v>307</v>
      </c>
      <c r="C15" s="237" t="s">
        <v>470</v>
      </c>
      <c r="D15" s="82" t="s">
        <v>3044</v>
      </c>
      <c r="E15" s="82" t="s">
        <v>307</v>
      </c>
      <c r="F15" s="82" t="s">
        <v>3036</v>
      </c>
      <c r="G15" s="82" t="s">
        <v>307</v>
      </c>
      <c r="H15" s="82" t="s">
        <v>182</v>
      </c>
      <c r="I15" s="82"/>
      <c r="J15" s="111">
        <v>67</v>
      </c>
      <c r="K15" s="82" t="s">
        <v>3064</v>
      </c>
      <c r="L15" s="111">
        <v>4</v>
      </c>
      <c r="M15" s="237">
        <v>11</v>
      </c>
      <c r="N15" s="237">
        <v>6</v>
      </c>
      <c r="O15" s="82" t="s">
        <v>21</v>
      </c>
      <c r="P15" s="231" t="s">
        <v>292</v>
      </c>
      <c r="Q15" s="82" t="s">
        <v>268</v>
      </c>
      <c r="R15" s="79" t="s">
        <v>3065</v>
      </c>
      <c r="S15" s="82" t="s">
        <v>3066</v>
      </c>
    </row>
    <row r="16" spans="1:19">
      <c r="B16" s="79" t="s">
        <v>3045</v>
      </c>
      <c r="C16" s="237" t="s">
        <v>499</v>
      </c>
      <c r="D16" s="82" t="s">
        <v>3036</v>
      </c>
      <c r="E16" s="82" t="s">
        <v>307</v>
      </c>
      <c r="F16" s="82" t="s">
        <v>3044</v>
      </c>
      <c r="G16" s="82" t="s">
        <v>307</v>
      </c>
      <c r="H16" s="82" t="s">
        <v>182</v>
      </c>
      <c r="I16" s="82"/>
      <c r="J16" s="111">
        <v>83</v>
      </c>
      <c r="K16" s="82" t="s">
        <v>3068</v>
      </c>
      <c r="L16" s="111">
        <v>4</v>
      </c>
      <c r="M16" s="237">
        <v>22</v>
      </c>
      <c r="N16" s="237">
        <v>29</v>
      </c>
      <c r="O16" s="82" t="s">
        <v>21</v>
      </c>
      <c r="P16" s="231" t="s">
        <v>292</v>
      </c>
      <c r="Q16" s="82" t="s">
        <v>268</v>
      </c>
      <c r="R16" s="79" t="s">
        <v>3069</v>
      </c>
      <c r="S16" s="82" t="s">
        <v>3070</v>
      </c>
    </row>
    <row r="17" spans="2:19">
      <c r="B17" s="79" t="s">
        <v>3046</v>
      </c>
      <c r="C17" s="237" t="s">
        <v>473</v>
      </c>
      <c r="D17" s="82" t="s">
        <v>3044</v>
      </c>
      <c r="E17" s="82" t="s">
        <v>3071</v>
      </c>
      <c r="F17" s="82" t="s">
        <v>3036</v>
      </c>
      <c r="G17" s="82" t="s">
        <v>3072</v>
      </c>
      <c r="H17" s="82" t="s">
        <v>8</v>
      </c>
      <c r="I17" s="82" t="s">
        <v>184</v>
      </c>
      <c r="J17" s="111">
        <v>52</v>
      </c>
      <c r="K17" s="82" t="s">
        <v>3074</v>
      </c>
      <c r="L17" s="111">
        <v>3</v>
      </c>
      <c r="M17" s="237">
        <v>33</v>
      </c>
      <c r="N17" s="237">
        <v>40</v>
      </c>
      <c r="O17" s="82" t="s">
        <v>1048</v>
      </c>
      <c r="P17" s="231" t="s">
        <v>3075</v>
      </c>
      <c r="Q17" s="82" t="s">
        <v>264</v>
      </c>
      <c r="R17" s="79" t="s">
        <v>3076</v>
      </c>
      <c r="S17" s="82" t="s">
        <v>3077</v>
      </c>
    </row>
    <row r="18" spans="2:19">
      <c r="B18" s="79" t="s">
        <v>3047</v>
      </c>
      <c r="C18" s="237" t="s">
        <v>172</v>
      </c>
      <c r="D18" s="82" t="s">
        <v>3036</v>
      </c>
      <c r="E18" s="82" t="s">
        <v>307</v>
      </c>
      <c r="F18" s="82" t="s">
        <v>3044</v>
      </c>
      <c r="G18" s="82" t="s">
        <v>307</v>
      </c>
      <c r="H18" s="82" t="s">
        <v>182</v>
      </c>
      <c r="I18" s="82"/>
      <c r="J18" s="111">
        <v>123</v>
      </c>
      <c r="K18" s="82" t="s">
        <v>3079</v>
      </c>
      <c r="L18" s="111">
        <v>4</v>
      </c>
      <c r="M18" s="237">
        <v>58</v>
      </c>
      <c r="N18" s="237">
        <v>49</v>
      </c>
      <c r="O18" s="82" t="s">
        <v>1048</v>
      </c>
      <c r="P18" s="231" t="s">
        <v>3075</v>
      </c>
      <c r="Q18" s="82" t="s">
        <v>262</v>
      </c>
      <c r="R18" s="79" t="s">
        <v>3080</v>
      </c>
      <c r="S18" s="82" t="s">
        <v>3081</v>
      </c>
    </row>
    <row r="19" spans="2:19">
      <c r="B19" s="79" t="s">
        <v>3048</v>
      </c>
      <c r="C19" s="237" t="s">
        <v>2217</v>
      </c>
      <c r="D19" s="82" t="s">
        <v>3044</v>
      </c>
      <c r="E19" s="82" t="s">
        <v>2730</v>
      </c>
      <c r="F19" s="82" t="s">
        <v>3036</v>
      </c>
      <c r="G19" s="82" t="s">
        <v>307</v>
      </c>
      <c r="H19" s="82" t="s">
        <v>182</v>
      </c>
      <c r="I19" s="82"/>
      <c r="J19" s="111">
        <v>95</v>
      </c>
      <c r="K19" s="82" t="s">
        <v>3083</v>
      </c>
      <c r="L19" s="111">
        <v>4</v>
      </c>
      <c r="M19" s="237">
        <v>34</v>
      </c>
      <c r="N19" s="237">
        <v>56</v>
      </c>
      <c r="O19" s="82" t="s">
        <v>3085</v>
      </c>
      <c r="P19" s="231" t="s">
        <v>3084</v>
      </c>
      <c r="Q19" s="82" t="s">
        <v>266</v>
      </c>
      <c r="R19" s="79" t="s">
        <v>3086</v>
      </c>
      <c r="S19" s="82" t="s">
        <v>3087</v>
      </c>
    </row>
    <row r="20" spans="2:19">
      <c r="B20" s="79" t="s">
        <v>268</v>
      </c>
      <c r="C20" s="237" t="s">
        <v>2222</v>
      </c>
      <c r="D20" s="82" t="s">
        <v>3036</v>
      </c>
      <c r="E20" s="82" t="s">
        <v>3088</v>
      </c>
      <c r="F20" s="82" t="s">
        <v>3044</v>
      </c>
      <c r="G20" s="82" t="s">
        <v>3089</v>
      </c>
      <c r="H20" s="82" t="s">
        <v>7</v>
      </c>
      <c r="I20" s="82" t="s">
        <v>184</v>
      </c>
      <c r="J20" s="111">
        <v>52</v>
      </c>
      <c r="K20" s="82" t="s">
        <v>3090</v>
      </c>
      <c r="L20" s="111">
        <v>3</v>
      </c>
      <c r="M20" s="237">
        <v>46</v>
      </c>
      <c r="N20" s="237">
        <v>34</v>
      </c>
      <c r="O20" s="82" t="s">
        <v>3085</v>
      </c>
      <c r="P20" s="231" t="s">
        <v>3084</v>
      </c>
      <c r="Q20" s="82" t="s">
        <v>264</v>
      </c>
      <c r="R20" s="79" t="s">
        <v>3091</v>
      </c>
      <c r="S20" s="82" t="s">
        <v>3092</v>
      </c>
    </row>
    <row r="21" spans="2:19">
      <c r="B21" s="79" t="s">
        <v>346</v>
      </c>
      <c r="C21" s="237" t="s">
        <v>2219</v>
      </c>
      <c r="D21" s="82" t="s">
        <v>3044</v>
      </c>
      <c r="E21" s="82" t="s">
        <v>3093</v>
      </c>
      <c r="F21" s="82" t="s">
        <v>3036</v>
      </c>
      <c r="G21" s="82" t="s">
        <v>3094</v>
      </c>
      <c r="H21" s="82" t="s">
        <v>7</v>
      </c>
      <c r="I21" s="82" t="s">
        <v>208</v>
      </c>
      <c r="J21" s="111">
        <v>76</v>
      </c>
      <c r="K21" s="82" t="s">
        <v>3096</v>
      </c>
      <c r="L21" s="111">
        <v>4</v>
      </c>
      <c r="M21" s="237">
        <v>34</v>
      </c>
      <c r="N21" s="237">
        <v>17</v>
      </c>
      <c r="O21" s="82" t="s">
        <v>3098</v>
      </c>
      <c r="P21" s="231" t="s">
        <v>3097</v>
      </c>
      <c r="Q21" s="82" t="s">
        <v>264</v>
      </c>
      <c r="R21" s="79" t="s">
        <v>3099</v>
      </c>
      <c r="S21" s="82" t="s">
        <v>3100</v>
      </c>
    </row>
    <row r="22" spans="2:19">
      <c r="B22" s="79" t="s">
        <v>3049</v>
      </c>
      <c r="C22" s="237" t="s">
        <v>2218</v>
      </c>
      <c r="D22" s="82" t="s">
        <v>3036</v>
      </c>
      <c r="E22" s="82" t="s">
        <v>307</v>
      </c>
      <c r="F22" s="82" t="s">
        <v>3044</v>
      </c>
      <c r="G22" s="82" t="s">
        <v>307</v>
      </c>
      <c r="H22" s="82" t="s">
        <v>182</v>
      </c>
      <c r="I22" s="82"/>
      <c r="J22" s="111">
        <v>121</v>
      </c>
      <c r="K22" s="82" t="s">
        <v>3102</v>
      </c>
      <c r="L22" s="111">
        <v>4</v>
      </c>
      <c r="M22" s="237">
        <v>55</v>
      </c>
      <c r="N22" s="237">
        <v>17</v>
      </c>
      <c r="O22" s="82" t="s">
        <v>3098</v>
      </c>
      <c r="P22" s="231" t="s">
        <v>3097</v>
      </c>
      <c r="Q22" s="82" t="s">
        <v>268</v>
      </c>
      <c r="R22" s="79" t="s">
        <v>3103</v>
      </c>
      <c r="S22" s="82" t="s">
        <v>3104</v>
      </c>
    </row>
    <row r="23" spans="2:19">
      <c r="B23" s="79" t="s">
        <v>3050</v>
      </c>
      <c r="C23" s="237" t="s">
        <v>2223</v>
      </c>
      <c r="D23" s="82" t="s">
        <v>3044</v>
      </c>
      <c r="E23" s="82" t="s">
        <v>3105</v>
      </c>
      <c r="F23" s="82" t="s">
        <v>3036</v>
      </c>
      <c r="G23" s="82" t="s">
        <v>3106</v>
      </c>
      <c r="H23" s="82" t="s">
        <v>7</v>
      </c>
      <c r="I23" s="82" t="s">
        <v>208</v>
      </c>
      <c r="J23" s="111">
        <v>56</v>
      </c>
      <c r="K23" s="82" t="s">
        <v>3108</v>
      </c>
      <c r="L23" s="111">
        <v>4</v>
      </c>
      <c r="M23" s="237">
        <v>15</v>
      </c>
      <c r="N23" s="237">
        <v>14</v>
      </c>
      <c r="O23" s="82" t="s">
        <v>2408</v>
      </c>
      <c r="P23" s="231" t="s">
        <v>3533</v>
      </c>
      <c r="Q23" s="82" t="s">
        <v>264</v>
      </c>
      <c r="R23" s="79" t="s">
        <v>3109</v>
      </c>
      <c r="S23" s="82" t="s">
        <v>3110</v>
      </c>
    </row>
    <row r="24" spans="2:19">
      <c r="B24" s="79" t="s">
        <v>472</v>
      </c>
      <c r="C24" s="237" t="s">
        <v>2224</v>
      </c>
      <c r="D24" s="82" t="s">
        <v>3036</v>
      </c>
      <c r="E24" s="82" t="s">
        <v>307</v>
      </c>
      <c r="F24" s="82" t="s">
        <v>3044</v>
      </c>
      <c r="G24" s="82" t="s">
        <v>416</v>
      </c>
      <c r="H24" s="82" t="s">
        <v>182</v>
      </c>
      <c r="I24" s="82"/>
      <c r="J24" s="111">
        <v>87</v>
      </c>
      <c r="K24" s="82" t="s">
        <v>3112</v>
      </c>
      <c r="L24" s="111">
        <v>4</v>
      </c>
      <c r="M24" s="237">
        <v>35</v>
      </c>
      <c r="N24" s="237">
        <v>14</v>
      </c>
      <c r="O24" s="82" t="s">
        <v>2408</v>
      </c>
      <c r="P24" s="231" t="s">
        <v>3533</v>
      </c>
      <c r="Q24" s="82" t="s">
        <v>266</v>
      </c>
      <c r="R24" s="79" t="s">
        <v>3113</v>
      </c>
      <c r="S24" s="82" t="s">
        <v>3114</v>
      </c>
    </row>
    <row r="25" spans="2:19">
      <c r="B25" s="79" t="s">
        <v>3036</v>
      </c>
      <c r="C25" s="237" t="s">
        <v>2221</v>
      </c>
      <c r="D25" s="82" t="s">
        <v>3044</v>
      </c>
      <c r="E25" s="82" t="s">
        <v>324</v>
      </c>
      <c r="F25" s="82" t="s">
        <v>3036</v>
      </c>
      <c r="G25" s="82" t="s">
        <v>307</v>
      </c>
      <c r="H25" s="82" t="s">
        <v>182</v>
      </c>
      <c r="I25" s="82"/>
      <c r="J25" s="111">
        <v>43</v>
      </c>
      <c r="K25" s="82" t="s">
        <v>3116</v>
      </c>
      <c r="L25" s="111">
        <v>3</v>
      </c>
      <c r="M25" s="237">
        <v>2</v>
      </c>
      <c r="N25" s="237">
        <v>45</v>
      </c>
      <c r="O25" s="82" t="s">
        <v>886</v>
      </c>
      <c r="P25" s="231" t="s">
        <v>1696</v>
      </c>
      <c r="Q25" s="82" t="s">
        <v>268</v>
      </c>
      <c r="R25" s="79" t="s">
        <v>3117</v>
      </c>
      <c r="S25" s="82" t="s">
        <v>3118</v>
      </c>
    </row>
    <row r="26" spans="2:19">
      <c r="B26" s="79" t="s">
        <v>307</v>
      </c>
      <c r="C26" s="237" t="s">
        <v>3119</v>
      </c>
      <c r="D26" s="82" t="s">
        <v>3036</v>
      </c>
      <c r="E26" s="82" t="s">
        <v>1793</v>
      </c>
      <c r="F26" s="82" t="s">
        <v>3044</v>
      </c>
      <c r="G26" s="82" t="s">
        <v>3120</v>
      </c>
      <c r="H26" s="82" t="s">
        <v>7</v>
      </c>
      <c r="I26" s="82" t="s">
        <v>184</v>
      </c>
      <c r="J26" s="111">
        <v>44</v>
      </c>
      <c r="K26" s="82" t="s">
        <v>3122</v>
      </c>
      <c r="L26" s="111">
        <v>2</v>
      </c>
      <c r="M26" s="237">
        <v>57</v>
      </c>
      <c r="N26" s="237">
        <v>11</v>
      </c>
      <c r="O26" s="82" t="s">
        <v>886</v>
      </c>
      <c r="P26" s="231" t="s">
        <v>1696</v>
      </c>
      <c r="Q26" s="82" t="s">
        <v>264</v>
      </c>
      <c r="R26" s="79" t="s">
        <v>3123</v>
      </c>
      <c r="S26" s="82" t="s">
        <v>3124</v>
      </c>
    </row>
    <row r="27" spans="2:19">
      <c r="B27" s="79" t="s">
        <v>3044</v>
      </c>
      <c r="C27" s="237" t="s">
        <v>3125</v>
      </c>
      <c r="D27" s="82" t="s">
        <v>3044</v>
      </c>
      <c r="E27" s="82" t="s">
        <v>3126</v>
      </c>
      <c r="F27" s="82" t="s">
        <v>3036</v>
      </c>
      <c r="G27" s="82" t="s">
        <v>3127</v>
      </c>
      <c r="H27" s="82" t="s">
        <v>7</v>
      </c>
      <c r="I27" s="82" t="s">
        <v>208</v>
      </c>
      <c r="J27" s="111">
        <v>56</v>
      </c>
      <c r="K27" s="82" t="s">
        <v>3128</v>
      </c>
      <c r="L27" s="111">
        <v>4</v>
      </c>
      <c r="M27" s="237">
        <v>18</v>
      </c>
      <c r="N27" s="237">
        <v>8</v>
      </c>
      <c r="O27" s="82" t="s">
        <v>3130</v>
      </c>
      <c r="P27" s="231" t="s">
        <v>3534</v>
      </c>
      <c r="Q27" s="82" t="s">
        <v>264</v>
      </c>
      <c r="R27" s="79" t="s">
        <v>3131</v>
      </c>
      <c r="S27" s="82" t="s">
        <v>3132</v>
      </c>
    </row>
    <row r="28" spans="2:19">
      <c r="B28" s="79" t="s">
        <v>2510</v>
      </c>
      <c r="C28" s="237" t="s">
        <v>653</v>
      </c>
      <c r="D28" s="82" t="s">
        <v>3036</v>
      </c>
      <c r="E28" s="82" t="s">
        <v>307</v>
      </c>
      <c r="F28" s="82" t="s">
        <v>3044</v>
      </c>
      <c r="G28" s="82" t="s">
        <v>322</v>
      </c>
      <c r="H28" s="82" t="s">
        <v>182</v>
      </c>
      <c r="I28" s="82"/>
      <c r="J28" s="111">
        <v>81</v>
      </c>
      <c r="K28" s="82" t="s">
        <v>3134</v>
      </c>
      <c r="L28" s="111">
        <v>4</v>
      </c>
      <c r="M28" s="237">
        <v>22</v>
      </c>
      <c r="N28" s="237">
        <v>5</v>
      </c>
      <c r="O28" s="82" t="s">
        <v>3130</v>
      </c>
      <c r="P28" s="231" t="s">
        <v>3534</v>
      </c>
      <c r="Q28" s="82" t="s">
        <v>268</v>
      </c>
      <c r="R28" s="79" t="s">
        <v>3135</v>
      </c>
      <c r="S28" s="82" t="s">
        <v>3136</v>
      </c>
    </row>
    <row r="29" spans="2:19">
      <c r="B29" s="79" t="s">
        <v>3045</v>
      </c>
      <c r="C29" s="237" t="s">
        <v>3137</v>
      </c>
      <c r="D29" s="82" t="s">
        <v>3044</v>
      </c>
      <c r="E29" s="82" t="s">
        <v>324</v>
      </c>
      <c r="F29" s="82" t="s">
        <v>3036</v>
      </c>
      <c r="G29" s="82" t="s">
        <v>307</v>
      </c>
      <c r="H29" s="82" t="s">
        <v>182</v>
      </c>
      <c r="I29" s="82"/>
      <c r="J29" s="111">
        <v>134</v>
      </c>
      <c r="K29" s="82" t="s">
        <v>3139</v>
      </c>
      <c r="L29" s="111">
        <v>4</v>
      </c>
      <c r="M29" s="237">
        <v>56</v>
      </c>
      <c r="N29" s="237">
        <v>52</v>
      </c>
      <c r="O29" s="82" t="s">
        <v>2090</v>
      </c>
      <c r="P29" s="231" t="s">
        <v>3535</v>
      </c>
      <c r="Q29" s="82" t="s">
        <v>262</v>
      </c>
      <c r="R29" s="79" t="s">
        <v>3141</v>
      </c>
      <c r="S29" s="82" t="s">
        <v>3142</v>
      </c>
    </row>
    <row r="30" spans="2:19">
      <c r="B30" s="79" t="s">
        <v>3051</v>
      </c>
      <c r="C30" s="237" t="s">
        <v>3143</v>
      </c>
      <c r="D30" s="82" t="s">
        <v>3036</v>
      </c>
      <c r="E30" s="82" t="s">
        <v>495</v>
      </c>
      <c r="F30" s="82" t="s">
        <v>3044</v>
      </c>
      <c r="G30" s="82" t="s">
        <v>3144</v>
      </c>
      <c r="H30" s="82" t="s">
        <v>7</v>
      </c>
      <c r="I30" s="82" t="s">
        <v>184</v>
      </c>
      <c r="J30" s="111">
        <v>59</v>
      </c>
      <c r="K30" s="82" t="s">
        <v>3146</v>
      </c>
      <c r="L30" s="111">
        <v>4</v>
      </c>
      <c r="M30" s="237">
        <v>2</v>
      </c>
      <c r="N30" s="237">
        <v>13</v>
      </c>
      <c r="O30" s="82" t="s">
        <v>2090</v>
      </c>
      <c r="P30" s="231" t="s">
        <v>3535</v>
      </c>
      <c r="Q30" s="82" t="s">
        <v>264</v>
      </c>
      <c r="R30" s="79" t="s">
        <v>3147</v>
      </c>
      <c r="S30" s="82" t="s">
        <v>3148</v>
      </c>
    </row>
    <row r="31" spans="2:19">
      <c r="B31" s="79" t="s">
        <v>3052</v>
      </c>
      <c r="C31" s="237" t="s">
        <v>3149</v>
      </c>
      <c r="D31" s="82" t="s">
        <v>3044</v>
      </c>
      <c r="E31" s="82" t="s">
        <v>3150</v>
      </c>
      <c r="F31" s="82" t="s">
        <v>3036</v>
      </c>
      <c r="G31" s="82" t="s">
        <v>3151</v>
      </c>
      <c r="H31" s="82" t="s">
        <v>8</v>
      </c>
      <c r="I31" s="82" t="s">
        <v>184</v>
      </c>
      <c r="J31" s="111">
        <v>49</v>
      </c>
      <c r="K31" s="82" t="s">
        <v>3153</v>
      </c>
      <c r="L31" s="111">
        <v>3</v>
      </c>
      <c r="M31" s="237">
        <v>26</v>
      </c>
      <c r="N31" s="237">
        <v>20</v>
      </c>
      <c r="O31" s="82" t="s">
        <v>3155</v>
      </c>
      <c r="P31" s="231" t="s">
        <v>3154</v>
      </c>
      <c r="Q31" s="82" t="s">
        <v>264</v>
      </c>
      <c r="R31" s="79" t="s">
        <v>3156</v>
      </c>
      <c r="S31" s="82" t="s">
        <v>3157</v>
      </c>
    </row>
    <row r="32" spans="2:19">
      <c r="B32" s="79" t="s">
        <v>3048</v>
      </c>
      <c r="C32" s="237" t="s">
        <v>3158</v>
      </c>
      <c r="D32" s="82" t="s">
        <v>3036</v>
      </c>
      <c r="E32" s="82" t="s">
        <v>178</v>
      </c>
      <c r="F32" s="82" t="s">
        <v>3044</v>
      </c>
      <c r="G32" s="82" t="s">
        <v>3159</v>
      </c>
      <c r="H32" s="82" t="s">
        <v>7</v>
      </c>
      <c r="I32" s="82" t="s">
        <v>184</v>
      </c>
      <c r="J32" s="111">
        <v>51</v>
      </c>
      <c r="K32" s="82" t="s">
        <v>3161</v>
      </c>
      <c r="L32" s="111">
        <v>3</v>
      </c>
      <c r="M32" s="237">
        <v>30</v>
      </c>
      <c r="N32" s="237">
        <v>40</v>
      </c>
      <c r="O32" s="82" t="s">
        <v>3155</v>
      </c>
      <c r="P32" s="231" t="s">
        <v>3154</v>
      </c>
      <c r="Q32" s="82" t="s">
        <v>264</v>
      </c>
      <c r="R32" s="79" t="s">
        <v>3162</v>
      </c>
      <c r="S32" s="82" t="s">
        <v>3163</v>
      </c>
    </row>
    <row r="33" spans="2:19">
      <c r="B33" s="79" t="s">
        <v>268</v>
      </c>
      <c r="C33" s="237" t="s">
        <v>3164</v>
      </c>
      <c r="D33" s="82" t="s">
        <v>3044</v>
      </c>
      <c r="E33" s="82" t="s">
        <v>322</v>
      </c>
      <c r="F33" s="82" t="s">
        <v>3036</v>
      </c>
      <c r="G33" s="82" t="s">
        <v>307</v>
      </c>
      <c r="H33" s="82" t="s">
        <v>182</v>
      </c>
      <c r="I33" s="82"/>
      <c r="J33" s="111">
        <v>79</v>
      </c>
      <c r="K33" s="82" t="s">
        <v>3166</v>
      </c>
      <c r="L33" s="111">
        <v>4</v>
      </c>
      <c r="M33" s="237">
        <v>30</v>
      </c>
      <c r="N33" s="237">
        <v>7</v>
      </c>
      <c r="O33" s="82" t="s">
        <v>2004</v>
      </c>
      <c r="P33" s="231" t="s">
        <v>271</v>
      </c>
      <c r="Q33" s="82" t="s">
        <v>266</v>
      </c>
      <c r="R33" s="79" t="s">
        <v>3167</v>
      </c>
      <c r="S33" s="82" t="s">
        <v>3168</v>
      </c>
    </row>
    <row r="34" spans="2:19">
      <c r="B34" s="79" t="s">
        <v>346</v>
      </c>
      <c r="C34" s="237" t="s">
        <v>3169</v>
      </c>
      <c r="D34" s="82" t="s">
        <v>3036</v>
      </c>
      <c r="E34" s="82" t="s">
        <v>307</v>
      </c>
      <c r="F34" s="82" t="s">
        <v>3044</v>
      </c>
      <c r="G34" s="82" t="s">
        <v>2317</v>
      </c>
      <c r="H34" s="82" t="s">
        <v>182</v>
      </c>
      <c r="I34" s="82"/>
      <c r="J34" s="111">
        <v>178</v>
      </c>
      <c r="K34" s="82" t="s">
        <v>3171</v>
      </c>
      <c r="L34" s="111">
        <v>5</v>
      </c>
      <c r="M34" s="237">
        <v>17</v>
      </c>
      <c r="N34" s="237">
        <v>9</v>
      </c>
      <c r="O34" s="82" t="s">
        <v>2004</v>
      </c>
      <c r="P34" s="231" t="s">
        <v>271</v>
      </c>
      <c r="Q34" s="82" t="s">
        <v>266</v>
      </c>
      <c r="R34" s="79" t="s">
        <v>3172</v>
      </c>
      <c r="S34" s="82" t="s">
        <v>3173</v>
      </c>
    </row>
    <row r="35" spans="2:19">
      <c r="B35" s="79" t="s">
        <v>3053</v>
      </c>
      <c r="C35" s="237" t="s">
        <v>3174</v>
      </c>
      <c r="D35" s="82" t="s">
        <v>3044</v>
      </c>
      <c r="E35" s="82" t="s">
        <v>3175</v>
      </c>
      <c r="F35" s="82" t="s">
        <v>3036</v>
      </c>
      <c r="G35" s="82" t="s">
        <v>3176</v>
      </c>
      <c r="H35" s="82" t="s">
        <v>7</v>
      </c>
      <c r="I35" s="82" t="s">
        <v>208</v>
      </c>
      <c r="J35" s="111">
        <v>61</v>
      </c>
      <c r="K35" s="82" t="s">
        <v>3178</v>
      </c>
      <c r="L35" s="111">
        <v>4</v>
      </c>
      <c r="M35" s="237">
        <v>20</v>
      </c>
      <c r="N35" s="237">
        <v>18</v>
      </c>
      <c r="O35" s="82" t="s">
        <v>357</v>
      </c>
      <c r="P35" s="231" t="s">
        <v>3179</v>
      </c>
      <c r="Q35" s="82" t="s">
        <v>264</v>
      </c>
      <c r="R35" s="79" t="s">
        <v>3180</v>
      </c>
      <c r="S35" s="82" t="s">
        <v>3181</v>
      </c>
    </row>
    <row r="36" spans="2:19">
      <c r="B36" s="79" t="s">
        <v>3054</v>
      </c>
      <c r="C36" s="237" t="s">
        <v>3182</v>
      </c>
      <c r="D36" s="82" t="s">
        <v>3036</v>
      </c>
      <c r="E36" s="82" t="s">
        <v>307</v>
      </c>
      <c r="F36" s="82" t="s">
        <v>3044</v>
      </c>
      <c r="G36" s="82" t="s">
        <v>307</v>
      </c>
      <c r="H36" s="82" t="s">
        <v>182</v>
      </c>
      <c r="I36" s="82"/>
      <c r="J36" s="111">
        <v>65</v>
      </c>
      <c r="K36" s="82" t="s">
        <v>3184</v>
      </c>
      <c r="L36" s="111">
        <v>4</v>
      </c>
      <c r="M36" s="237">
        <v>16</v>
      </c>
      <c r="N36" s="237">
        <v>45</v>
      </c>
      <c r="O36" s="82" t="s">
        <v>357</v>
      </c>
      <c r="P36" s="231" t="s">
        <v>3179</v>
      </c>
      <c r="Q36" s="82" t="s">
        <v>266</v>
      </c>
      <c r="R36" s="79" t="s">
        <v>3185</v>
      </c>
      <c r="S36" s="82" t="s">
        <v>3186</v>
      </c>
    </row>
    <row r="37" spans="2:19">
      <c r="B37" s="79" t="s">
        <v>471</v>
      </c>
      <c r="C37" s="237" t="s">
        <v>3187</v>
      </c>
      <c r="D37" s="82" t="s">
        <v>3044</v>
      </c>
      <c r="E37" s="82" t="s">
        <v>3188</v>
      </c>
      <c r="F37" s="82" t="s">
        <v>3036</v>
      </c>
      <c r="G37" s="82" t="s">
        <v>3189</v>
      </c>
      <c r="H37" s="82" t="s">
        <v>7</v>
      </c>
      <c r="I37" s="82" t="s">
        <v>208</v>
      </c>
      <c r="J37" s="111">
        <v>68</v>
      </c>
      <c r="K37" s="82" t="s">
        <v>3191</v>
      </c>
      <c r="L37" s="111">
        <v>4</v>
      </c>
      <c r="M37" s="237">
        <v>30</v>
      </c>
      <c r="N37" s="237">
        <v>31</v>
      </c>
      <c r="O37" s="82" t="s">
        <v>24</v>
      </c>
      <c r="P37" s="231" t="s">
        <v>290</v>
      </c>
      <c r="Q37" s="82" t="s">
        <v>264</v>
      </c>
      <c r="R37" s="79" t="s">
        <v>3192</v>
      </c>
      <c r="S37" s="82" t="s">
        <v>3193</v>
      </c>
    </row>
    <row r="38" spans="2:19">
      <c r="B38" s="79" t="s">
        <v>3044</v>
      </c>
      <c r="C38" s="237" t="s">
        <v>3194</v>
      </c>
      <c r="D38" s="82" t="s">
        <v>3036</v>
      </c>
      <c r="E38" s="82" t="s">
        <v>307</v>
      </c>
      <c r="F38" s="82" t="s">
        <v>3044</v>
      </c>
      <c r="G38" s="82" t="s">
        <v>416</v>
      </c>
      <c r="H38" s="82" t="s">
        <v>182</v>
      </c>
      <c r="I38" s="82"/>
      <c r="J38" s="111">
        <v>178</v>
      </c>
      <c r="K38" s="82" t="s">
        <v>3195</v>
      </c>
      <c r="L38" s="111">
        <v>5</v>
      </c>
      <c r="M38" s="237">
        <v>26</v>
      </c>
      <c r="N38" s="237">
        <v>9</v>
      </c>
      <c r="O38" s="82" t="s">
        <v>24</v>
      </c>
      <c r="P38" s="231" t="s">
        <v>290</v>
      </c>
      <c r="Q38" s="82" t="s">
        <v>268</v>
      </c>
      <c r="R38" s="79" t="s">
        <v>3196</v>
      </c>
      <c r="S38" s="82" t="s">
        <v>3197</v>
      </c>
    </row>
    <row r="39" spans="2:19">
      <c r="B39" s="79" t="s">
        <v>307</v>
      </c>
      <c r="C39" s="237" t="s">
        <v>3198</v>
      </c>
      <c r="D39" s="82" t="s">
        <v>3044</v>
      </c>
      <c r="E39" s="82" t="s">
        <v>3199</v>
      </c>
      <c r="F39" s="82" t="s">
        <v>3036</v>
      </c>
      <c r="G39" s="82" t="s">
        <v>3200</v>
      </c>
      <c r="H39" s="82" t="s">
        <v>7</v>
      </c>
      <c r="I39" s="82" t="s">
        <v>208</v>
      </c>
      <c r="J39" s="111">
        <v>54</v>
      </c>
      <c r="K39" s="82" t="s">
        <v>3202</v>
      </c>
      <c r="L39" s="111">
        <v>4</v>
      </c>
      <c r="M39" s="237">
        <v>17</v>
      </c>
      <c r="N39" s="237">
        <v>24</v>
      </c>
      <c r="O39" s="82" t="s">
        <v>916</v>
      </c>
      <c r="P39" s="231" t="s">
        <v>3203</v>
      </c>
      <c r="Q39" s="82" t="s">
        <v>264</v>
      </c>
      <c r="R39" s="79" t="s">
        <v>3204</v>
      </c>
      <c r="S39" s="82" t="s">
        <v>3205</v>
      </c>
    </row>
    <row r="40" spans="2:19">
      <c r="B40" s="79" t="s">
        <v>3036</v>
      </c>
      <c r="C40" s="237" t="s">
        <v>3206</v>
      </c>
      <c r="D40" s="82" t="s">
        <v>3036</v>
      </c>
      <c r="E40" s="82" t="s">
        <v>307</v>
      </c>
      <c r="F40" s="82" t="s">
        <v>3044</v>
      </c>
      <c r="G40" s="82" t="s">
        <v>2906</v>
      </c>
      <c r="H40" s="82" t="s">
        <v>182</v>
      </c>
      <c r="I40" s="82"/>
      <c r="J40" s="111">
        <v>233</v>
      </c>
      <c r="K40" s="82" t="s">
        <v>3208</v>
      </c>
      <c r="L40" s="111">
        <v>5</v>
      </c>
      <c r="M40" s="237">
        <v>54</v>
      </c>
      <c r="N40" s="237">
        <v>24</v>
      </c>
      <c r="O40" s="82" t="s">
        <v>916</v>
      </c>
      <c r="P40" s="231" t="s">
        <v>3203</v>
      </c>
      <c r="Q40" s="82" t="s">
        <v>266</v>
      </c>
      <c r="R40" s="79" t="s">
        <v>3209</v>
      </c>
      <c r="S40" s="82" t="s">
        <v>3210</v>
      </c>
    </row>
    <row r="41" spans="2:19">
      <c r="B41" s="79" t="s">
        <v>307</v>
      </c>
      <c r="C41" s="237" t="s">
        <v>3211</v>
      </c>
      <c r="D41" s="82" t="s">
        <v>3044</v>
      </c>
      <c r="E41" s="82" t="s">
        <v>497</v>
      </c>
      <c r="F41" s="82" t="s">
        <v>3036</v>
      </c>
      <c r="G41" s="82" t="s">
        <v>307</v>
      </c>
      <c r="H41" s="82" t="s">
        <v>182</v>
      </c>
      <c r="I41" s="82"/>
      <c r="J41" s="111">
        <v>109</v>
      </c>
      <c r="K41" s="82" t="s">
        <v>3213</v>
      </c>
      <c r="L41" s="111">
        <v>4</v>
      </c>
      <c r="M41" s="237">
        <v>38</v>
      </c>
      <c r="N41" s="237">
        <v>4</v>
      </c>
      <c r="O41" s="82" t="s">
        <v>32</v>
      </c>
      <c r="P41" s="231" t="s">
        <v>3536</v>
      </c>
      <c r="Q41" s="82" t="s">
        <v>268</v>
      </c>
      <c r="R41" s="79" t="s">
        <v>3215</v>
      </c>
      <c r="S41" s="82" t="s">
        <v>3216</v>
      </c>
    </row>
    <row r="42" spans="2:19">
      <c r="B42" s="79" t="s">
        <v>3045</v>
      </c>
      <c r="C42" s="237" t="s">
        <v>3217</v>
      </c>
      <c r="D42" s="82" t="s">
        <v>3036</v>
      </c>
      <c r="E42" s="82" t="s">
        <v>307</v>
      </c>
      <c r="F42" s="82" t="s">
        <v>3044</v>
      </c>
      <c r="G42" s="82" t="s">
        <v>408</v>
      </c>
      <c r="H42" s="82" t="s">
        <v>182</v>
      </c>
      <c r="I42" s="82"/>
      <c r="J42" s="111">
        <v>71</v>
      </c>
      <c r="K42" s="82" t="s">
        <v>3219</v>
      </c>
      <c r="L42" s="111">
        <v>4</v>
      </c>
      <c r="M42" s="237">
        <v>14</v>
      </c>
      <c r="N42" s="237">
        <v>59</v>
      </c>
      <c r="O42" s="82" t="s">
        <v>32</v>
      </c>
      <c r="P42" s="231" t="s">
        <v>3536</v>
      </c>
      <c r="Q42" s="82" t="s">
        <v>268</v>
      </c>
      <c r="R42" s="79" t="s">
        <v>3220</v>
      </c>
      <c r="S42" s="82" t="s">
        <v>3221</v>
      </c>
    </row>
    <row r="43" spans="2:19">
      <c r="B43" s="79" t="s">
        <v>3055</v>
      </c>
      <c r="C43" s="237" t="s">
        <v>3222</v>
      </c>
      <c r="D43" s="82" t="s">
        <v>3044</v>
      </c>
      <c r="E43" s="82" t="s">
        <v>324</v>
      </c>
      <c r="F43" s="82" t="s">
        <v>3036</v>
      </c>
      <c r="G43" s="82" t="s">
        <v>307</v>
      </c>
      <c r="H43" s="82" t="s">
        <v>182</v>
      </c>
      <c r="I43" s="82"/>
      <c r="J43" s="111">
        <v>66</v>
      </c>
      <c r="K43" s="82" t="s">
        <v>3224</v>
      </c>
      <c r="L43" s="111">
        <v>4</v>
      </c>
      <c r="M43" s="237">
        <v>9</v>
      </c>
      <c r="N43" s="237">
        <v>4</v>
      </c>
      <c r="O43" s="82" t="s">
        <v>1916</v>
      </c>
      <c r="P43" s="231" t="s">
        <v>1918</v>
      </c>
      <c r="Q43" s="82" t="s">
        <v>266</v>
      </c>
      <c r="R43" s="79" t="s">
        <v>3225</v>
      </c>
      <c r="S43" s="82" t="s">
        <v>3226</v>
      </c>
    </row>
    <row r="44" spans="2:19">
      <c r="B44" s="79" t="s">
        <v>3056</v>
      </c>
      <c r="C44" s="237" t="s">
        <v>3227</v>
      </c>
      <c r="D44" s="82" t="s">
        <v>3036</v>
      </c>
      <c r="E44" s="82" t="s">
        <v>307</v>
      </c>
      <c r="F44" s="82" t="s">
        <v>3044</v>
      </c>
      <c r="G44" s="82" t="s">
        <v>322</v>
      </c>
      <c r="H44" s="82" t="s">
        <v>182</v>
      </c>
      <c r="I44" s="82"/>
      <c r="J44" s="111">
        <v>70</v>
      </c>
      <c r="K44" s="82" t="s">
        <v>3228</v>
      </c>
      <c r="L44" s="111">
        <v>4</v>
      </c>
      <c r="M44" s="237">
        <v>13</v>
      </c>
      <c r="N44" s="237">
        <v>22</v>
      </c>
      <c r="O44" s="82" t="s">
        <v>1916</v>
      </c>
      <c r="P44" s="231" t="s">
        <v>1918</v>
      </c>
      <c r="Q44" s="82" t="s">
        <v>266</v>
      </c>
      <c r="R44" s="79" t="s">
        <v>3229</v>
      </c>
      <c r="S44" s="82" t="s">
        <v>3230</v>
      </c>
    </row>
    <row r="45" spans="2:19">
      <c r="B45" s="79" t="s">
        <v>449</v>
      </c>
      <c r="C45" s="237" t="s">
        <v>3231</v>
      </c>
      <c r="D45" s="82" t="s">
        <v>3044</v>
      </c>
      <c r="E45" s="82" t="s">
        <v>328</v>
      </c>
      <c r="F45" s="82" t="s">
        <v>3036</v>
      </c>
      <c r="G45" s="82" t="s">
        <v>307</v>
      </c>
      <c r="H45" s="82" t="s">
        <v>182</v>
      </c>
      <c r="I45" s="82"/>
      <c r="J45" s="111">
        <v>135</v>
      </c>
      <c r="K45" s="82" t="s">
        <v>3233</v>
      </c>
      <c r="L45" s="111">
        <v>4</v>
      </c>
      <c r="M45" s="237">
        <v>58</v>
      </c>
      <c r="N45" s="237">
        <v>37</v>
      </c>
      <c r="O45" s="82" t="s">
        <v>3235</v>
      </c>
      <c r="P45" s="231" t="s">
        <v>3537</v>
      </c>
      <c r="Q45" s="82" t="s">
        <v>268</v>
      </c>
      <c r="R45" s="79" t="s">
        <v>3236</v>
      </c>
      <c r="S45" s="82" t="s">
        <v>3237</v>
      </c>
    </row>
    <row r="46" spans="2:19">
      <c r="B46" s="79" t="s">
        <v>268</v>
      </c>
      <c r="C46" s="237" t="s">
        <v>3238</v>
      </c>
      <c r="D46" s="82" t="s">
        <v>3036</v>
      </c>
      <c r="E46" s="82" t="s">
        <v>307</v>
      </c>
      <c r="F46" s="82" t="s">
        <v>3044</v>
      </c>
      <c r="G46" s="82" t="s">
        <v>322</v>
      </c>
      <c r="H46" s="82" t="s">
        <v>182</v>
      </c>
      <c r="I46" s="82"/>
      <c r="J46" s="111">
        <v>103</v>
      </c>
      <c r="K46" s="82" t="s">
        <v>3240</v>
      </c>
      <c r="L46" s="111">
        <v>4</v>
      </c>
      <c r="M46" s="237">
        <v>45</v>
      </c>
      <c r="N46" s="237">
        <v>19</v>
      </c>
      <c r="O46" s="82" t="s">
        <v>3235</v>
      </c>
      <c r="P46" s="231" t="s">
        <v>3537</v>
      </c>
      <c r="Q46" s="82" t="s">
        <v>268</v>
      </c>
      <c r="R46" s="79" t="s">
        <v>3241</v>
      </c>
      <c r="S46" s="82" t="s">
        <v>3242</v>
      </c>
    </row>
    <row r="47" spans="2:19">
      <c r="B47" s="79" t="s">
        <v>448</v>
      </c>
      <c r="C47" s="237" t="s">
        <v>3243</v>
      </c>
      <c r="D47" s="82" t="s">
        <v>3044</v>
      </c>
      <c r="E47" s="82" t="s">
        <v>324</v>
      </c>
      <c r="F47" s="82" t="s">
        <v>3036</v>
      </c>
      <c r="G47" s="82" t="s">
        <v>307</v>
      </c>
      <c r="H47" s="82" t="s">
        <v>182</v>
      </c>
      <c r="I47" s="82"/>
      <c r="J47" s="111">
        <v>121</v>
      </c>
      <c r="K47" s="82" t="s">
        <v>3244</v>
      </c>
      <c r="L47" s="111">
        <v>4</v>
      </c>
      <c r="M47" s="237">
        <v>56</v>
      </c>
      <c r="N47" s="237">
        <v>17</v>
      </c>
      <c r="O47" s="82" t="s">
        <v>14</v>
      </c>
      <c r="P47" s="231" t="s">
        <v>490</v>
      </c>
      <c r="Q47" s="82" t="s">
        <v>266</v>
      </c>
      <c r="R47" s="79" t="s">
        <v>3245</v>
      </c>
      <c r="S47" s="82" t="s">
        <v>3246</v>
      </c>
    </row>
    <row r="48" spans="2:19">
      <c r="B48" s="79" t="s">
        <v>3057</v>
      </c>
      <c r="C48" s="237" t="s">
        <v>3247</v>
      </c>
      <c r="D48" s="82" t="s">
        <v>3036</v>
      </c>
      <c r="E48" s="82" t="s">
        <v>307</v>
      </c>
      <c r="F48" s="82" t="s">
        <v>3044</v>
      </c>
      <c r="G48" s="82" t="s">
        <v>442</v>
      </c>
      <c r="H48" s="82" t="s">
        <v>182</v>
      </c>
      <c r="I48" s="82"/>
      <c r="J48" s="111">
        <v>121</v>
      </c>
      <c r="K48" s="82" t="s">
        <v>3248</v>
      </c>
      <c r="L48" s="111">
        <v>4</v>
      </c>
      <c r="M48" s="237">
        <v>55</v>
      </c>
      <c r="N48" s="237">
        <v>42</v>
      </c>
      <c r="O48" s="82" t="s">
        <v>14</v>
      </c>
      <c r="P48" s="231" t="s">
        <v>490</v>
      </c>
      <c r="Q48" s="82" t="s">
        <v>262</v>
      </c>
      <c r="R48" s="79" t="s">
        <v>3249</v>
      </c>
      <c r="S48" s="82" t="s">
        <v>3250</v>
      </c>
    </row>
    <row r="49" spans="2:19">
      <c r="B49" s="79" t="s">
        <v>3058</v>
      </c>
      <c r="C49" s="237" t="s">
        <v>3251</v>
      </c>
      <c r="D49" s="82" t="s">
        <v>3044</v>
      </c>
      <c r="E49" s="82" t="s">
        <v>3252</v>
      </c>
      <c r="F49" s="82" t="s">
        <v>3036</v>
      </c>
      <c r="G49" s="82" t="s">
        <v>307</v>
      </c>
      <c r="H49" s="82" t="s">
        <v>182</v>
      </c>
      <c r="I49" s="82"/>
      <c r="J49" s="111">
        <v>171</v>
      </c>
      <c r="K49" s="82" t="s">
        <v>3254</v>
      </c>
      <c r="L49" s="111">
        <v>5</v>
      </c>
      <c r="M49" s="237">
        <v>23</v>
      </c>
      <c r="N49" s="237">
        <v>17</v>
      </c>
      <c r="O49" s="82" t="s">
        <v>812</v>
      </c>
      <c r="P49" s="231" t="s">
        <v>3255</v>
      </c>
      <c r="Q49" s="82" t="s">
        <v>262</v>
      </c>
      <c r="R49" s="79" t="s">
        <v>3256</v>
      </c>
      <c r="S49" s="82" t="s">
        <v>3257</v>
      </c>
    </row>
    <row r="50" spans="2:19">
      <c r="B50" s="79" t="s">
        <v>468</v>
      </c>
      <c r="C50" s="237" t="s">
        <v>3258</v>
      </c>
      <c r="D50" s="82" t="s">
        <v>3036</v>
      </c>
      <c r="E50" s="82" t="s">
        <v>307</v>
      </c>
      <c r="F50" s="82" t="s">
        <v>3044</v>
      </c>
      <c r="G50" s="82" t="s">
        <v>307</v>
      </c>
      <c r="H50" s="82" t="s">
        <v>182</v>
      </c>
      <c r="I50" s="82"/>
      <c r="J50" s="111">
        <v>69</v>
      </c>
      <c r="K50" s="82" t="s">
        <v>3260</v>
      </c>
      <c r="L50" s="111">
        <v>4</v>
      </c>
      <c r="M50" s="237">
        <v>16</v>
      </c>
      <c r="N50" s="237">
        <v>54</v>
      </c>
      <c r="O50" s="82" t="s">
        <v>812</v>
      </c>
      <c r="P50" s="231" t="s">
        <v>3255</v>
      </c>
      <c r="Q50" s="82" t="s">
        <v>268</v>
      </c>
      <c r="R50" s="79" t="s">
        <v>3261</v>
      </c>
      <c r="S50" s="82" t="s">
        <v>3262</v>
      </c>
    </row>
    <row r="51" spans="2:19">
      <c r="B51" s="79" t="s">
        <v>3036</v>
      </c>
      <c r="C51" s="237" t="s">
        <v>3263</v>
      </c>
      <c r="D51" s="82" t="s">
        <v>3044</v>
      </c>
      <c r="E51" s="82" t="s">
        <v>307</v>
      </c>
      <c r="F51" s="82" t="s">
        <v>3036</v>
      </c>
      <c r="G51" s="82" t="s">
        <v>307</v>
      </c>
      <c r="H51" s="82" t="s">
        <v>182</v>
      </c>
      <c r="I51" s="82"/>
      <c r="J51" s="111">
        <v>175</v>
      </c>
      <c r="K51" s="82" t="s">
        <v>3265</v>
      </c>
      <c r="L51" s="111">
        <v>5</v>
      </c>
      <c r="M51" s="237">
        <v>24</v>
      </c>
      <c r="N51" s="237">
        <v>6</v>
      </c>
      <c r="O51" s="82" t="s">
        <v>3267</v>
      </c>
      <c r="P51" s="231" t="s">
        <v>3266</v>
      </c>
      <c r="Q51" s="82" t="s">
        <v>268</v>
      </c>
      <c r="R51" s="79" t="s">
        <v>3268</v>
      </c>
      <c r="S51" s="82" t="s">
        <v>3269</v>
      </c>
    </row>
    <row r="52" spans="2:19">
      <c r="B52" s="79" t="s">
        <v>307</v>
      </c>
      <c r="C52" s="237" t="s">
        <v>3270</v>
      </c>
      <c r="D52" s="82" t="s">
        <v>3036</v>
      </c>
      <c r="E52" s="82" t="s">
        <v>307</v>
      </c>
      <c r="F52" s="82" t="s">
        <v>3044</v>
      </c>
      <c r="G52" s="82" t="s">
        <v>2362</v>
      </c>
      <c r="H52" s="82" t="s">
        <v>182</v>
      </c>
      <c r="I52" s="82"/>
      <c r="J52" s="111">
        <v>56</v>
      </c>
      <c r="K52" s="82" t="s">
        <v>3271</v>
      </c>
      <c r="L52" s="111">
        <v>3</v>
      </c>
      <c r="M52" s="237">
        <v>57</v>
      </c>
      <c r="N52" s="237">
        <v>4</v>
      </c>
      <c r="O52" s="82" t="s">
        <v>3267</v>
      </c>
      <c r="P52" s="231" t="s">
        <v>3266</v>
      </c>
      <c r="Q52" s="82" t="s">
        <v>266</v>
      </c>
      <c r="R52" s="79" t="s">
        <v>3272</v>
      </c>
      <c r="S52" s="82" t="s">
        <v>3273</v>
      </c>
    </row>
    <row r="53" spans="2:19">
      <c r="B53" s="79" t="s">
        <v>3044</v>
      </c>
      <c r="C53" s="237" t="s">
        <v>3115</v>
      </c>
      <c r="D53" s="82" t="s">
        <v>3044</v>
      </c>
      <c r="E53" s="82" t="s">
        <v>2730</v>
      </c>
      <c r="F53" s="82" t="s">
        <v>3036</v>
      </c>
      <c r="G53" s="82" t="s">
        <v>307</v>
      </c>
      <c r="H53" s="82" t="s">
        <v>182</v>
      </c>
      <c r="I53" s="82"/>
      <c r="J53" s="111">
        <v>94</v>
      </c>
      <c r="K53" s="82" t="s">
        <v>3275</v>
      </c>
      <c r="L53" s="111">
        <v>4</v>
      </c>
      <c r="M53" s="237">
        <v>40</v>
      </c>
      <c r="N53" s="237">
        <v>58</v>
      </c>
      <c r="O53" s="82" t="s">
        <v>1895</v>
      </c>
      <c r="P53" s="231" t="s">
        <v>3276</v>
      </c>
      <c r="Q53" s="82" t="s">
        <v>266</v>
      </c>
      <c r="R53" s="79" t="s">
        <v>3277</v>
      </c>
      <c r="S53" s="82" t="s">
        <v>3278</v>
      </c>
    </row>
    <row r="54" spans="2:19">
      <c r="B54" s="79" t="s">
        <v>322</v>
      </c>
      <c r="C54" s="237" t="s">
        <v>3121</v>
      </c>
      <c r="D54" s="82" t="s">
        <v>3036</v>
      </c>
      <c r="E54" s="82" t="s">
        <v>307</v>
      </c>
      <c r="F54" s="82" t="s">
        <v>3044</v>
      </c>
      <c r="G54" s="82" t="s">
        <v>322</v>
      </c>
      <c r="H54" s="82" t="s">
        <v>182</v>
      </c>
      <c r="I54" s="82"/>
      <c r="J54" s="111">
        <v>53</v>
      </c>
      <c r="K54" s="82" t="s">
        <v>3280</v>
      </c>
      <c r="L54" s="111">
        <v>3</v>
      </c>
      <c r="M54" s="237">
        <v>27</v>
      </c>
      <c r="N54" s="237">
        <v>54</v>
      </c>
      <c r="O54" s="82" t="s">
        <v>1895</v>
      </c>
      <c r="P54" s="231" t="s">
        <v>3276</v>
      </c>
      <c r="Q54" s="82" t="s">
        <v>266</v>
      </c>
      <c r="R54" s="79" t="s">
        <v>3281</v>
      </c>
      <c r="S54" s="82" t="s">
        <v>3282</v>
      </c>
    </row>
    <row r="55" spans="2:19">
      <c r="B55" s="79" t="s">
        <v>3045</v>
      </c>
      <c r="C55" s="237" t="s">
        <v>3283</v>
      </c>
      <c r="D55" s="82" t="s">
        <v>3044</v>
      </c>
      <c r="E55" s="82" t="s">
        <v>328</v>
      </c>
      <c r="F55" s="82" t="s">
        <v>3036</v>
      </c>
      <c r="G55" s="82" t="s">
        <v>307</v>
      </c>
      <c r="H55" s="82" t="s">
        <v>182</v>
      </c>
      <c r="I55" s="82"/>
      <c r="J55" s="111">
        <v>128</v>
      </c>
      <c r="K55" s="82" t="s">
        <v>3285</v>
      </c>
      <c r="L55" s="111">
        <v>4</v>
      </c>
      <c r="M55" s="237">
        <v>58</v>
      </c>
      <c r="N55" s="237">
        <v>16</v>
      </c>
      <c r="O55" s="82" t="s">
        <v>1430</v>
      </c>
      <c r="P55" s="231" t="s">
        <v>1666</v>
      </c>
      <c r="Q55" s="82" t="s">
        <v>268</v>
      </c>
      <c r="R55" s="79" t="s">
        <v>3286</v>
      </c>
      <c r="S55" s="82" t="s">
        <v>3287</v>
      </c>
    </row>
    <row r="56" spans="2:19">
      <c r="B56" s="79" t="s">
        <v>3059</v>
      </c>
      <c r="C56" s="237" t="s">
        <v>3288</v>
      </c>
      <c r="D56" s="82" t="s">
        <v>3036</v>
      </c>
      <c r="E56" s="82" t="s">
        <v>307</v>
      </c>
      <c r="F56" s="82" t="s">
        <v>3044</v>
      </c>
      <c r="G56" s="82" t="s">
        <v>416</v>
      </c>
      <c r="H56" s="82" t="s">
        <v>182</v>
      </c>
      <c r="I56" s="82"/>
      <c r="J56" s="111">
        <v>173</v>
      </c>
      <c r="K56" s="82" t="s">
        <v>3290</v>
      </c>
      <c r="L56" s="111">
        <v>5</v>
      </c>
      <c r="M56" s="237">
        <v>13</v>
      </c>
      <c r="N56" s="237">
        <v>46</v>
      </c>
      <c r="O56" s="82" t="s">
        <v>1430</v>
      </c>
      <c r="P56" s="231" t="s">
        <v>1666</v>
      </c>
      <c r="Q56" s="82" t="s">
        <v>268</v>
      </c>
      <c r="R56" s="79" t="s">
        <v>3291</v>
      </c>
      <c r="S56" s="82" t="s">
        <v>3292</v>
      </c>
    </row>
    <row r="57" spans="2:19">
      <c r="B57" s="79" t="s">
        <v>3060</v>
      </c>
      <c r="C57" s="237" t="s">
        <v>3293</v>
      </c>
      <c r="D57" s="82" t="s">
        <v>3044</v>
      </c>
      <c r="E57" s="82" t="s">
        <v>497</v>
      </c>
      <c r="F57" s="82" t="s">
        <v>3036</v>
      </c>
      <c r="G57" s="82" t="s">
        <v>307</v>
      </c>
      <c r="H57" s="82" t="s">
        <v>182</v>
      </c>
      <c r="I57" s="82"/>
      <c r="J57" s="111">
        <v>152</v>
      </c>
      <c r="K57" s="82" t="s">
        <v>3295</v>
      </c>
      <c r="L57" s="111">
        <v>5</v>
      </c>
      <c r="M57" s="237">
        <v>12</v>
      </c>
      <c r="N57" s="237">
        <v>7</v>
      </c>
      <c r="O57" s="82" t="s">
        <v>477</v>
      </c>
      <c r="P57" s="231" t="s">
        <v>1633</v>
      </c>
      <c r="Q57" s="82" t="s">
        <v>268</v>
      </c>
      <c r="R57" s="79" t="s">
        <v>3296</v>
      </c>
      <c r="S57" s="82" t="s">
        <v>3297</v>
      </c>
    </row>
    <row r="58" spans="2:19">
      <c r="B58" s="79" t="s">
        <v>449</v>
      </c>
      <c r="C58" s="237" t="s">
        <v>3298</v>
      </c>
      <c r="D58" s="82" t="s">
        <v>3036</v>
      </c>
      <c r="E58" s="82" t="s">
        <v>307</v>
      </c>
      <c r="F58" s="82" t="s">
        <v>3044</v>
      </c>
      <c r="G58" s="82" t="s">
        <v>2362</v>
      </c>
      <c r="H58" s="82" t="s">
        <v>182</v>
      </c>
      <c r="I58" s="82"/>
      <c r="J58" s="111">
        <v>129</v>
      </c>
      <c r="K58" s="82" t="s">
        <v>3300</v>
      </c>
      <c r="L58" s="111">
        <v>4</v>
      </c>
      <c r="M58" s="237">
        <v>58</v>
      </c>
      <c r="N58" s="237">
        <v>13</v>
      </c>
      <c r="O58" s="82" t="s">
        <v>477</v>
      </c>
      <c r="P58" s="231" t="s">
        <v>1633</v>
      </c>
      <c r="Q58" s="82" t="s">
        <v>266</v>
      </c>
      <c r="R58" s="79" t="s">
        <v>3301</v>
      </c>
      <c r="S58" s="82" t="s">
        <v>3302</v>
      </c>
    </row>
    <row r="59" spans="2:19">
      <c r="B59" s="79" t="s">
        <v>266</v>
      </c>
      <c r="C59" s="237" t="s">
        <v>3152</v>
      </c>
      <c r="D59" s="82" t="s">
        <v>3044</v>
      </c>
      <c r="E59" s="82" t="s">
        <v>3303</v>
      </c>
      <c r="F59" s="82" t="s">
        <v>3036</v>
      </c>
      <c r="G59" s="82" t="s">
        <v>3304</v>
      </c>
      <c r="H59" s="82" t="s">
        <v>7</v>
      </c>
      <c r="I59" s="82" t="s">
        <v>208</v>
      </c>
      <c r="J59" s="111">
        <v>76</v>
      </c>
      <c r="K59" s="82" t="s">
        <v>3305</v>
      </c>
      <c r="L59" s="111">
        <v>4</v>
      </c>
      <c r="M59" s="237">
        <v>32</v>
      </c>
      <c r="N59" s="237">
        <v>42</v>
      </c>
      <c r="O59" s="82" t="s">
        <v>2344</v>
      </c>
      <c r="P59" s="231" t="s">
        <v>799</v>
      </c>
      <c r="Q59" s="82" t="s">
        <v>264</v>
      </c>
      <c r="R59" s="79" t="s">
        <v>3306</v>
      </c>
      <c r="S59" s="82" t="s">
        <v>3307</v>
      </c>
    </row>
    <row r="60" spans="2:19">
      <c r="B60" s="79" t="s">
        <v>448</v>
      </c>
      <c r="C60" s="237" t="s">
        <v>3308</v>
      </c>
      <c r="D60" s="82" t="s">
        <v>3036</v>
      </c>
      <c r="E60" s="82" t="s">
        <v>307</v>
      </c>
      <c r="F60" s="82" t="s">
        <v>3044</v>
      </c>
      <c r="G60" s="82" t="s">
        <v>307</v>
      </c>
      <c r="H60" s="82" t="s">
        <v>182</v>
      </c>
      <c r="I60" s="82"/>
      <c r="J60" s="111">
        <v>42</v>
      </c>
      <c r="K60" s="82" t="s">
        <v>3309</v>
      </c>
      <c r="L60" s="111">
        <v>2</v>
      </c>
      <c r="M60" s="237">
        <v>56</v>
      </c>
      <c r="N60" s="237">
        <v>25</v>
      </c>
      <c r="O60" s="82" t="s">
        <v>2344</v>
      </c>
      <c r="P60" s="231" t="s">
        <v>799</v>
      </c>
      <c r="Q60" s="82" t="s">
        <v>268</v>
      </c>
      <c r="R60" s="79" t="s">
        <v>3310</v>
      </c>
      <c r="S60" s="82" t="s">
        <v>3311</v>
      </c>
    </row>
    <row r="61" spans="2:19">
      <c r="B61" s="79" t="s">
        <v>3061</v>
      </c>
      <c r="C61" s="237" t="s">
        <v>3160</v>
      </c>
      <c r="D61" s="82" t="s">
        <v>3044</v>
      </c>
      <c r="E61" s="82" t="s">
        <v>465</v>
      </c>
      <c r="F61" s="82" t="s">
        <v>3036</v>
      </c>
      <c r="G61" s="82" t="s">
        <v>307</v>
      </c>
      <c r="H61" s="82" t="s">
        <v>182</v>
      </c>
      <c r="I61" s="82"/>
      <c r="J61" s="111">
        <v>102</v>
      </c>
      <c r="K61" s="82" t="s">
        <v>3313</v>
      </c>
      <c r="L61" s="111">
        <v>4</v>
      </c>
      <c r="M61" s="237">
        <v>42</v>
      </c>
      <c r="N61" s="237">
        <v>59</v>
      </c>
      <c r="O61" s="82" t="s">
        <v>315</v>
      </c>
      <c r="P61" s="231" t="s">
        <v>316</v>
      </c>
      <c r="Q61" s="82" t="s">
        <v>268</v>
      </c>
      <c r="R61" s="79" t="s">
        <v>3314</v>
      </c>
      <c r="S61" s="82" t="s">
        <v>3315</v>
      </c>
    </row>
    <row r="62" spans="2:19">
      <c r="B62" s="79" t="s">
        <v>3062</v>
      </c>
      <c r="C62" s="237" t="s">
        <v>3073</v>
      </c>
      <c r="D62" s="82" t="s">
        <v>3036</v>
      </c>
      <c r="E62" s="82" t="s">
        <v>307</v>
      </c>
      <c r="F62" s="82" t="s">
        <v>3044</v>
      </c>
      <c r="G62" s="82" t="s">
        <v>307</v>
      </c>
      <c r="H62" s="82" t="s">
        <v>182</v>
      </c>
      <c r="I62" s="82"/>
      <c r="J62" s="111">
        <v>75</v>
      </c>
      <c r="K62" s="82" t="s">
        <v>3317</v>
      </c>
      <c r="L62" s="111">
        <v>4</v>
      </c>
      <c r="M62" s="237">
        <v>23</v>
      </c>
      <c r="N62" s="237">
        <v>42</v>
      </c>
      <c r="O62" s="82" t="s">
        <v>315</v>
      </c>
      <c r="P62" s="231" t="s">
        <v>316</v>
      </c>
      <c r="Q62" s="82" t="s">
        <v>268</v>
      </c>
      <c r="R62" s="79" t="s">
        <v>3318</v>
      </c>
      <c r="S62" s="82" t="s">
        <v>3319</v>
      </c>
    </row>
    <row r="63" spans="2:19">
      <c r="B63" s="79" t="s">
        <v>470</v>
      </c>
      <c r="C63" s="237" t="s">
        <v>3279</v>
      </c>
      <c r="D63" s="82" t="s">
        <v>3044</v>
      </c>
      <c r="E63" s="82" t="s">
        <v>3320</v>
      </c>
      <c r="F63" s="82" t="s">
        <v>3036</v>
      </c>
      <c r="G63" s="82" t="s">
        <v>3321</v>
      </c>
      <c r="H63" s="82" t="s">
        <v>7</v>
      </c>
      <c r="I63" s="82" t="s">
        <v>208</v>
      </c>
      <c r="J63" s="111">
        <v>111</v>
      </c>
      <c r="K63" s="82" t="s">
        <v>3323</v>
      </c>
      <c r="L63" s="111">
        <v>4</v>
      </c>
      <c r="M63" s="237">
        <v>51</v>
      </c>
      <c r="N63" s="237">
        <v>32</v>
      </c>
      <c r="O63" s="82" t="s">
        <v>23</v>
      </c>
      <c r="P63" s="231" t="s">
        <v>273</v>
      </c>
      <c r="Q63" s="82" t="s">
        <v>264</v>
      </c>
      <c r="R63" s="79" t="s">
        <v>3324</v>
      </c>
      <c r="S63" s="82" t="s">
        <v>3325</v>
      </c>
    </row>
    <row r="64" spans="2:19">
      <c r="B64" s="79" t="s">
        <v>3044</v>
      </c>
      <c r="C64" s="237" t="s">
        <v>3201</v>
      </c>
      <c r="D64" s="82" t="s">
        <v>3036</v>
      </c>
      <c r="E64" s="82" t="s">
        <v>307</v>
      </c>
      <c r="F64" s="82" t="s">
        <v>3044</v>
      </c>
      <c r="G64" s="82" t="s">
        <v>416</v>
      </c>
      <c r="H64" s="82" t="s">
        <v>182</v>
      </c>
      <c r="I64" s="82"/>
      <c r="J64" s="111">
        <v>74</v>
      </c>
      <c r="K64" s="82" t="s">
        <v>3327</v>
      </c>
      <c r="L64" s="111">
        <v>4</v>
      </c>
      <c r="M64" s="237">
        <v>25</v>
      </c>
      <c r="N64" s="237">
        <v>30</v>
      </c>
      <c r="O64" s="82" t="s">
        <v>23</v>
      </c>
      <c r="P64" s="231" t="s">
        <v>273</v>
      </c>
      <c r="Q64" s="82" t="s">
        <v>268</v>
      </c>
      <c r="R64" s="79" t="s">
        <v>3328</v>
      </c>
      <c r="S64" s="82" t="s">
        <v>3329</v>
      </c>
    </row>
    <row r="65" spans="2:19">
      <c r="B65" s="79" t="s">
        <v>307</v>
      </c>
      <c r="C65" s="237" t="s">
        <v>3059</v>
      </c>
      <c r="D65" s="82" t="s">
        <v>3044</v>
      </c>
      <c r="E65" s="82" t="s">
        <v>328</v>
      </c>
      <c r="F65" s="82" t="s">
        <v>3036</v>
      </c>
      <c r="G65" s="82" t="s">
        <v>307</v>
      </c>
      <c r="H65" s="82" t="s">
        <v>182</v>
      </c>
      <c r="I65" s="82"/>
      <c r="J65" s="111">
        <v>264</v>
      </c>
      <c r="K65" s="82" t="s">
        <v>3331</v>
      </c>
      <c r="L65" s="111">
        <v>6</v>
      </c>
      <c r="M65" s="237">
        <v>4</v>
      </c>
      <c r="N65" s="237">
        <v>6</v>
      </c>
      <c r="O65" s="82" t="s">
        <v>24</v>
      </c>
      <c r="P65" s="231" t="s">
        <v>290</v>
      </c>
      <c r="Q65" s="82" t="s">
        <v>268</v>
      </c>
      <c r="R65" s="79" t="s">
        <v>3332</v>
      </c>
      <c r="S65" s="82" t="s">
        <v>3333</v>
      </c>
    </row>
    <row r="66" spans="2:19">
      <c r="B66" s="79" t="s">
        <v>3036</v>
      </c>
      <c r="C66" s="237" t="s">
        <v>3107</v>
      </c>
      <c r="D66" s="82" t="s">
        <v>3036</v>
      </c>
      <c r="E66" s="82" t="s">
        <v>307</v>
      </c>
      <c r="F66" s="82" t="s">
        <v>3044</v>
      </c>
      <c r="G66" s="82" t="s">
        <v>416</v>
      </c>
      <c r="H66" s="82" t="s">
        <v>182</v>
      </c>
      <c r="I66" s="82"/>
      <c r="J66" s="111">
        <v>137</v>
      </c>
      <c r="K66" s="82" t="s">
        <v>3335</v>
      </c>
      <c r="L66" s="111">
        <v>5</v>
      </c>
      <c r="M66" s="237">
        <v>4</v>
      </c>
      <c r="N66" s="237">
        <v>50</v>
      </c>
      <c r="O66" s="82" t="s">
        <v>24</v>
      </c>
      <c r="P66" s="231" t="s">
        <v>290</v>
      </c>
      <c r="Q66" s="82" t="s">
        <v>266</v>
      </c>
      <c r="R66" s="79" t="s">
        <v>3336</v>
      </c>
      <c r="S66" s="82" t="s">
        <v>3337</v>
      </c>
    </row>
    <row r="67" spans="2:19">
      <c r="B67" s="79" t="s">
        <v>307</v>
      </c>
      <c r="C67" s="237" t="s">
        <v>3338</v>
      </c>
      <c r="D67" s="82" t="s">
        <v>3044</v>
      </c>
      <c r="E67" s="82" t="s">
        <v>307</v>
      </c>
      <c r="F67" s="82" t="s">
        <v>3036</v>
      </c>
      <c r="G67" s="82" t="s">
        <v>307</v>
      </c>
      <c r="H67" s="82" t="s">
        <v>182</v>
      </c>
      <c r="I67" s="82"/>
      <c r="J67" s="111">
        <v>140</v>
      </c>
      <c r="K67" s="82" t="s">
        <v>3340</v>
      </c>
      <c r="L67" s="111">
        <v>5</v>
      </c>
      <c r="M67" s="237">
        <v>4</v>
      </c>
      <c r="N67" s="237">
        <v>44</v>
      </c>
      <c r="O67" s="82" t="s">
        <v>1329</v>
      </c>
      <c r="P67" s="231" t="s">
        <v>3341</v>
      </c>
      <c r="Q67" s="82" t="s">
        <v>268</v>
      </c>
      <c r="R67" s="79" t="s">
        <v>3342</v>
      </c>
      <c r="S67" s="82" t="s">
        <v>3343</v>
      </c>
    </row>
    <row r="68" spans="2:19">
      <c r="B68" s="79" t="s">
        <v>3045</v>
      </c>
      <c r="C68" s="237" t="s">
        <v>3344</v>
      </c>
      <c r="D68" s="82" t="s">
        <v>3036</v>
      </c>
      <c r="E68" s="82" t="s">
        <v>678</v>
      </c>
      <c r="F68" s="82" t="s">
        <v>3044</v>
      </c>
      <c r="G68" s="82" t="s">
        <v>3345</v>
      </c>
      <c r="H68" s="82" t="s">
        <v>7</v>
      </c>
      <c r="I68" s="82" t="s">
        <v>184</v>
      </c>
      <c r="J68" s="111">
        <v>72</v>
      </c>
      <c r="K68" s="82" t="s">
        <v>3347</v>
      </c>
      <c r="L68" s="111">
        <v>4</v>
      </c>
      <c r="M68" s="237">
        <v>9</v>
      </c>
      <c r="N68" s="237">
        <v>14</v>
      </c>
      <c r="O68" s="82" t="s">
        <v>1329</v>
      </c>
      <c r="P68" s="231" t="s">
        <v>3341</v>
      </c>
      <c r="Q68" s="82" t="s">
        <v>264</v>
      </c>
      <c r="R68" s="79" t="s">
        <v>3348</v>
      </c>
      <c r="S68" s="82" t="s">
        <v>3349</v>
      </c>
    </row>
    <row r="69" spans="2:19">
      <c r="B69" s="79" t="s">
        <v>3063</v>
      </c>
      <c r="C69" s="237" t="s">
        <v>3145</v>
      </c>
      <c r="D69" s="82" t="s">
        <v>3044</v>
      </c>
      <c r="E69" s="82" t="s">
        <v>328</v>
      </c>
      <c r="F69" s="82" t="s">
        <v>3036</v>
      </c>
      <c r="G69" s="82" t="s">
        <v>307</v>
      </c>
      <c r="H69" s="82" t="s">
        <v>182</v>
      </c>
      <c r="I69" s="82"/>
      <c r="J69" s="111">
        <v>31</v>
      </c>
      <c r="K69" s="82" t="s">
        <v>3350</v>
      </c>
      <c r="L69" s="111">
        <v>1</v>
      </c>
      <c r="M69" s="237">
        <v>20</v>
      </c>
      <c r="N69" s="237">
        <v>51</v>
      </c>
      <c r="O69" s="82" t="s">
        <v>3352</v>
      </c>
      <c r="P69" s="231" t="s">
        <v>3351</v>
      </c>
      <c r="Q69" s="82" t="s">
        <v>266</v>
      </c>
      <c r="R69" s="79" t="s">
        <v>3353</v>
      </c>
      <c r="S69" s="82" t="s">
        <v>3354</v>
      </c>
    </row>
    <row r="70" spans="2:19">
      <c r="B70" s="79" t="s">
        <v>3064</v>
      </c>
      <c r="C70" s="237" t="s">
        <v>3355</v>
      </c>
      <c r="D70" s="82" t="s">
        <v>3036</v>
      </c>
      <c r="E70" s="82" t="s">
        <v>307</v>
      </c>
      <c r="F70" s="82" t="s">
        <v>3044</v>
      </c>
      <c r="G70" s="82" t="s">
        <v>416</v>
      </c>
      <c r="H70" s="82" t="s">
        <v>182</v>
      </c>
      <c r="I70" s="82"/>
      <c r="J70" s="111">
        <v>41</v>
      </c>
      <c r="K70" s="82" t="s">
        <v>3356</v>
      </c>
      <c r="L70" s="111">
        <v>2</v>
      </c>
      <c r="M70" s="237">
        <v>30</v>
      </c>
      <c r="N70" s="237">
        <v>48</v>
      </c>
      <c r="O70" s="82" t="s">
        <v>3352</v>
      </c>
      <c r="P70" s="231" t="s">
        <v>3351</v>
      </c>
      <c r="Q70" s="82" t="s">
        <v>266</v>
      </c>
      <c r="R70" s="79" t="s">
        <v>3357</v>
      </c>
      <c r="S70" s="82" t="s">
        <v>3358</v>
      </c>
    </row>
    <row r="71" spans="2:19">
      <c r="B71" s="79" t="s">
        <v>292</v>
      </c>
      <c r="C71" s="237" t="s">
        <v>3177</v>
      </c>
      <c r="D71" s="82" t="s">
        <v>3044</v>
      </c>
      <c r="E71" s="82" t="s">
        <v>497</v>
      </c>
      <c r="F71" s="82" t="s">
        <v>3036</v>
      </c>
      <c r="G71" s="82" t="s">
        <v>307</v>
      </c>
      <c r="H71" s="82" t="s">
        <v>182</v>
      </c>
      <c r="I71" s="82"/>
      <c r="J71" s="111">
        <v>61</v>
      </c>
      <c r="K71" s="82" t="s">
        <v>3359</v>
      </c>
      <c r="L71" s="111">
        <v>4</v>
      </c>
      <c r="M71" s="237">
        <v>3</v>
      </c>
      <c r="N71" s="237">
        <v>39</v>
      </c>
      <c r="O71" s="82" t="s">
        <v>753</v>
      </c>
      <c r="P71" s="231" t="s">
        <v>1737</v>
      </c>
      <c r="Q71" s="82" t="s">
        <v>266</v>
      </c>
      <c r="R71" s="79" t="s">
        <v>3360</v>
      </c>
      <c r="S71" s="82" t="s">
        <v>3361</v>
      </c>
    </row>
    <row r="72" spans="2:19">
      <c r="B72" s="79" t="s">
        <v>268</v>
      </c>
      <c r="C72" s="237" t="s">
        <v>3362</v>
      </c>
      <c r="D72" s="82" t="s">
        <v>3036</v>
      </c>
      <c r="E72" s="82" t="s">
        <v>307</v>
      </c>
      <c r="F72" s="82" t="s">
        <v>3044</v>
      </c>
      <c r="G72" s="82" t="s">
        <v>307</v>
      </c>
      <c r="H72" s="82" t="s">
        <v>182</v>
      </c>
      <c r="I72" s="82"/>
      <c r="J72" s="111">
        <v>77</v>
      </c>
      <c r="K72" s="82" t="s">
        <v>3364</v>
      </c>
      <c r="L72" s="111">
        <v>4</v>
      </c>
      <c r="M72" s="237">
        <v>25</v>
      </c>
      <c r="N72" s="237">
        <v>5</v>
      </c>
      <c r="O72" s="82" t="s">
        <v>753</v>
      </c>
      <c r="P72" s="231" t="s">
        <v>1737</v>
      </c>
      <c r="Q72" s="82" t="s">
        <v>268</v>
      </c>
      <c r="R72" s="79" t="s">
        <v>3365</v>
      </c>
      <c r="S72" s="82" t="s">
        <v>3366</v>
      </c>
    </row>
    <row r="73" spans="2:19">
      <c r="B73" s="79" t="s">
        <v>21</v>
      </c>
      <c r="C73" s="237" t="s">
        <v>3367</v>
      </c>
      <c r="D73" s="82" t="s">
        <v>3044</v>
      </c>
      <c r="E73" s="82" t="s">
        <v>3368</v>
      </c>
      <c r="F73" s="82" t="s">
        <v>3036</v>
      </c>
      <c r="G73" s="82" t="s">
        <v>3369</v>
      </c>
      <c r="H73" s="82" t="s">
        <v>7</v>
      </c>
      <c r="I73" s="82" t="s">
        <v>208</v>
      </c>
      <c r="J73" s="111">
        <v>41</v>
      </c>
      <c r="K73" s="82" t="s">
        <v>3370</v>
      </c>
      <c r="L73" s="111">
        <v>3</v>
      </c>
      <c r="M73" s="237">
        <v>34</v>
      </c>
      <c r="N73" s="237">
        <v>26</v>
      </c>
      <c r="O73" s="82" t="s">
        <v>325</v>
      </c>
      <c r="P73" s="231" t="s">
        <v>3538</v>
      </c>
      <c r="Q73" s="82" t="s">
        <v>264</v>
      </c>
      <c r="R73" s="79" t="s">
        <v>3372</v>
      </c>
      <c r="S73" s="82" t="s">
        <v>3373</v>
      </c>
    </row>
    <row r="74" spans="2:19">
      <c r="B74" s="79" t="s">
        <v>3065</v>
      </c>
      <c r="C74" s="237" t="s">
        <v>3374</v>
      </c>
      <c r="D74" s="82" t="s">
        <v>3036</v>
      </c>
      <c r="E74" s="82" t="s">
        <v>307</v>
      </c>
      <c r="F74" s="82" t="s">
        <v>3044</v>
      </c>
      <c r="G74" s="82" t="s">
        <v>307</v>
      </c>
      <c r="H74" s="82" t="s">
        <v>182</v>
      </c>
      <c r="I74" s="82"/>
      <c r="J74" s="111">
        <v>107</v>
      </c>
      <c r="K74" s="82" t="s">
        <v>3376</v>
      </c>
      <c r="L74" s="111">
        <v>4</v>
      </c>
      <c r="M74" s="237">
        <v>43</v>
      </c>
      <c r="N74" s="237">
        <v>59</v>
      </c>
      <c r="O74" s="82" t="s">
        <v>325</v>
      </c>
      <c r="P74" s="231" t="s">
        <v>3538</v>
      </c>
      <c r="Q74" s="82" t="s">
        <v>262</v>
      </c>
      <c r="R74" s="79" t="s">
        <v>3377</v>
      </c>
      <c r="S74" s="82" t="s">
        <v>3378</v>
      </c>
    </row>
    <row r="75" spans="2:19">
      <c r="B75" s="79" t="s">
        <v>3066</v>
      </c>
      <c r="C75" s="237" t="s">
        <v>3183</v>
      </c>
      <c r="D75" s="82" t="s">
        <v>3044</v>
      </c>
      <c r="E75" s="82" t="s">
        <v>328</v>
      </c>
      <c r="F75" s="82" t="s">
        <v>3036</v>
      </c>
      <c r="G75" s="82" t="s">
        <v>307</v>
      </c>
      <c r="H75" s="82" t="s">
        <v>182</v>
      </c>
      <c r="I75" s="82"/>
      <c r="J75" s="111">
        <v>143</v>
      </c>
      <c r="K75" s="82" t="s">
        <v>3380</v>
      </c>
      <c r="L75" s="111">
        <v>4</v>
      </c>
      <c r="M75" s="237">
        <v>59</v>
      </c>
      <c r="N75" s="237">
        <v>18</v>
      </c>
      <c r="O75" s="82" t="s">
        <v>409</v>
      </c>
      <c r="P75" s="231" t="s">
        <v>3539</v>
      </c>
      <c r="Q75" s="82" t="s">
        <v>268</v>
      </c>
      <c r="R75" s="79" t="s">
        <v>3381</v>
      </c>
      <c r="S75" s="82" t="s">
        <v>3382</v>
      </c>
    </row>
    <row r="76" spans="2:19">
      <c r="B76" s="79" t="s">
        <v>499</v>
      </c>
      <c r="C76" s="237" t="s">
        <v>3223</v>
      </c>
      <c r="D76" s="82" t="s">
        <v>3036</v>
      </c>
      <c r="E76" s="82" t="s">
        <v>1013</v>
      </c>
      <c r="F76" s="82" t="s">
        <v>3044</v>
      </c>
      <c r="G76" s="82" t="s">
        <v>3383</v>
      </c>
      <c r="H76" s="82" t="s">
        <v>7</v>
      </c>
      <c r="I76" s="82" t="s">
        <v>184</v>
      </c>
      <c r="J76" s="111">
        <v>67</v>
      </c>
      <c r="K76" s="82" t="s">
        <v>3384</v>
      </c>
      <c r="L76" s="111">
        <v>4</v>
      </c>
      <c r="M76" s="237">
        <v>17</v>
      </c>
      <c r="N76" s="237">
        <v>53</v>
      </c>
      <c r="O76" s="82" t="s">
        <v>409</v>
      </c>
      <c r="P76" s="231" t="s">
        <v>3539</v>
      </c>
      <c r="Q76" s="82" t="s">
        <v>264</v>
      </c>
      <c r="R76" s="79" t="s">
        <v>3385</v>
      </c>
      <c r="S76" s="82" t="s">
        <v>3386</v>
      </c>
    </row>
    <row r="77" spans="2:19">
      <c r="B77" s="79" t="s">
        <v>3036</v>
      </c>
      <c r="C77" s="237" t="s">
        <v>3063</v>
      </c>
      <c r="D77" s="82" t="s">
        <v>3044</v>
      </c>
      <c r="E77" s="82" t="s">
        <v>408</v>
      </c>
      <c r="F77" s="82" t="s">
        <v>3036</v>
      </c>
      <c r="G77" s="82" t="s">
        <v>307</v>
      </c>
      <c r="H77" s="82" t="s">
        <v>182</v>
      </c>
      <c r="I77" s="82"/>
      <c r="J77" s="111">
        <v>84</v>
      </c>
      <c r="K77" s="82" t="s">
        <v>3388</v>
      </c>
      <c r="L77" s="111">
        <v>4</v>
      </c>
      <c r="M77" s="237">
        <v>38</v>
      </c>
      <c r="N77" s="237">
        <v>59</v>
      </c>
      <c r="O77" s="82" t="s">
        <v>1048</v>
      </c>
      <c r="P77" s="231" t="s">
        <v>3389</v>
      </c>
      <c r="Q77" s="82" t="s">
        <v>262</v>
      </c>
      <c r="R77" s="79" t="s">
        <v>3390</v>
      </c>
      <c r="S77" s="82" t="s">
        <v>3391</v>
      </c>
    </row>
    <row r="78" spans="2:19">
      <c r="B78" s="79" t="s">
        <v>307</v>
      </c>
      <c r="C78" s="237" t="s">
        <v>3190</v>
      </c>
      <c r="D78" s="82" t="s">
        <v>3036</v>
      </c>
      <c r="E78" s="82" t="s">
        <v>307</v>
      </c>
      <c r="F78" s="82" t="s">
        <v>3044</v>
      </c>
      <c r="G78" s="82" t="s">
        <v>322</v>
      </c>
      <c r="H78" s="82" t="s">
        <v>182</v>
      </c>
      <c r="I78" s="82"/>
      <c r="J78" s="111">
        <v>61</v>
      </c>
      <c r="K78" s="82" t="s">
        <v>3392</v>
      </c>
      <c r="L78" s="111">
        <v>3</v>
      </c>
      <c r="M78" s="237">
        <v>51</v>
      </c>
      <c r="N78" s="237">
        <v>34</v>
      </c>
      <c r="O78" s="82" t="s">
        <v>1048</v>
      </c>
      <c r="P78" s="231" t="s">
        <v>3389</v>
      </c>
      <c r="Q78" s="82" t="s">
        <v>268</v>
      </c>
      <c r="R78" s="79" t="s">
        <v>3393</v>
      </c>
      <c r="S78" s="82" t="s">
        <v>3394</v>
      </c>
    </row>
    <row r="79" spans="2:19">
      <c r="B79" s="79" t="s">
        <v>3044</v>
      </c>
      <c r="C79" s="237" t="s">
        <v>3259</v>
      </c>
      <c r="D79" s="82" t="s">
        <v>3044</v>
      </c>
      <c r="E79" s="82" t="s">
        <v>324</v>
      </c>
      <c r="F79" s="82" t="s">
        <v>3036</v>
      </c>
      <c r="G79" s="82" t="s">
        <v>307</v>
      </c>
      <c r="H79" s="82" t="s">
        <v>182</v>
      </c>
      <c r="I79" s="82"/>
      <c r="J79" s="111">
        <v>49</v>
      </c>
      <c r="K79" s="82" t="s">
        <v>3395</v>
      </c>
      <c r="L79" s="111">
        <v>3</v>
      </c>
      <c r="M79" s="237">
        <v>38</v>
      </c>
      <c r="N79" s="237">
        <v>10</v>
      </c>
      <c r="O79" s="82" t="s">
        <v>790</v>
      </c>
      <c r="P79" s="231" t="s">
        <v>3396</v>
      </c>
      <c r="Q79" s="82" t="s">
        <v>266</v>
      </c>
      <c r="R79" s="79" t="s">
        <v>3397</v>
      </c>
      <c r="S79" s="82" t="s">
        <v>3398</v>
      </c>
    </row>
    <row r="80" spans="2:19">
      <c r="B80" s="79" t="s">
        <v>307</v>
      </c>
      <c r="C80" s="237" t="s">
        <v>3055</v>
      </c>
      <c r="D80" s="82" t="s">
        <v>3036</v>
      </c>
      <c r="E80" s="82" t="s">
        <v>307</v>
      </c>
      <c r="F80" s="82" t="s">
        <v>3044</v>
      </c>
      <c r="G80" s="82" t="s">
        <v>322</v>
      </c>
      <c r="H80" s="82" t="s">
        <v>182</v>
      </c>
      <c r="I80" s="82"/>
      <c r="J80" s="111">
        <v>119</v>
      </c>
      <c r="K80" s="82" t="s">
        <v>3400</v>
      </c>
      <c r="L80" s="111">
        <v>4</v>
      </c>
      <c r="M80" s="237">
        <v>56</v>
      </c>
      <c r="N80" s="237">
        <v>20</v>
      </c>
      <c r="O80" s="82" t="s">
        <v>790</v>
      </c>
      <c r="P80" s="231" t="s">
        <v>3396</v>
      </c>
      <c r="Q80" s="82" t="s">
        <v>266</v>
      </c>
      <c r="R80" s="79" t="s">
        <v>3401</v>
      </c>
      <c r="S80" s="82" t="s">
        <v>3402</v>
      </c>
    </row>
    <row r="81" spans="2:19">
      <c r="B81" s="79" t="s">
        <v>3045</v>
      </c>
      <c r="C81" s="237" t="s">
        <v>3218</v>
      </c>
      <c r="D81" s="82" t="s">
        <v>3044</v>
      </c>
      <c r="E81" s="82" t="s">
        <v>328</v>
      </c>
      <c r="F81" s="82" t="s">
        <v>3036</v>
      </c>
      <c r="G81" s="82" t="s">
        <v>307</v>
      </c>
      <c r="H81" s="82" t="s">
        <v>182</v>
      </c>
      <c r="I81" s="82"/>
      <c r="J81" s="111">
        <v>71</v>
      </c>
      <c r="K81" s="82" t="s">
        <v>3403</v>
      </c>
      <c r="L81" s="111">
        <v>4</v>
      </c>
      <c r="M81" s="237">
        <v>29</v>
      </c>
      <c r="N81" s="237">
        <v>3</v>
      </c>
      <c r="O81" s="82" t="s">
        <v>886</v>
      </c>
      <c r="P81" s="231" t="s">
        <v>1649</v>
      </c>
      <c r="Q81" s="82" t="s">
        <v>262</v>
      </c>
      <c r="R81" s="79" t="s">
        <v>3404</v>
      </c>
      <c r="S81" s="82" t="s">
        <v>3405</v>
      </c>
    </row>
    <row r="82" spans="2:19">
      <c r="B82" s="79" t="s">
        <v>3067</v>
      </c>
      <c r="C82" s="237" t="s">
        <v>3346</v>
      </c>
      <c r="D82" s="82" t="s">
        <v>3036</v>
      </c>
      <c r="E82" s="82" t="s">
        <v>307</v>
      </c>
      <c r="F82" s="82" t="s">
        <v>3044</v>
      </c>
      <c r="G82" s="82" t="s">
        <v>322</v>
      </c>
      <c r="H82" s="82" t="s">
        <v>182</v>
      </c>
      <c r="I82" s="82"/>
      <c r="J82" s="111">
        <v>92</v>
      </c>
      <c r="K82" s="82" t="s">
        <v>3407</v>
      </c>
      <c r="L82" s="111">
        <v>4</v>
      </c>
      <c r="M82" s="237">
        <v>21</v>
      </c>
      <c r="N82" s="237">
        <v>55</v>
      </c>
      <c r="O82" s="82" t="s">
        <v>886</v>
      </c>
      <c r="P82" s="231" t="s">
        <v>1649</v>
      </c>
      <c r="Q82" s="82" t="s">
        <v>262</v>
      </c>
      <c r="R82" s="79" t="s">
        <v>3408</v>
      </c>
      <c r="S82" s="82" t="s">
        <v>3409</v>
      </c>
    </row>
    <row r="83" spans="2:19">
      <c r="B83" s="79" t="s">
        <v>3068</v>
      </c>
      <c r="C83" s="237" t="s">
        <v>3410</v>
      </c>
      <c r="D83" s="82" t="s">
        <v>3044</v>
      </c>
      <c r="E83" s="82" t="s">
        <v>497</v>
      </c>
      <c r="F83" s="82" t="s">
        <v>3036</v>
      </c>
      <c r="G83" s="82" t="s">
        <v>307</v>
      </c>
      <c r="H83" s="82" t="s">
        <v>182</v>
      </c>
      <c r="I83" s="82"/>
      <c r="J83" s="111">
        <v>86</v>
      </c>
      <c r="K83" s="82" t="s">
        <v>3412</v>
      </c>
      <c r="L83" s="111">
        <v>4</v>
      </c>
      <c r="M83" s="237">
        <v>39</v>
      </c>
      <c r="N83" s="237">
        <v>18</v>
      </c>
      <c r="O83" s="82" t="s">
        <v>487</v>
      </c>
      <c r="P83" s="231" t="s">
        <v>1949</v>
      </c>
      <c r="Q83" s="82" t="s">
        <v>266</v>
      </c>
      <c r="R83" s="79" t="s">
        <v>3413</v>
      </c>
      <c r="S83" s="82" t="s">
        <v>3414</v>
      </c>
    </row>
    <row r="84" spans="2:19">
      <c r="B84" s="79" t="s">
        <v>292</v>
      </c>
      <c r="C84" s="237" t="s">
        <v>3326</v>
      </c>
      <c r="D84" s="82" t="s">
        <v>3036</v>
      </c>
      <c r="E84" s="82" t="s">
        <v>307</v>
      </c>
      <c r="F84" s="82" t="s">
        <v>3044</v>
      </c>
      <c r="G84" s="82" t="s">
        <v>307</v>
      </c>
      <c r="H84" s="82" t="s">
        <v>182</v>
      </c>
      <c r="I84" s="82"/>
      <c r="J84" s="111">
        <v>133</v>
      </c>
      <c r="K84" s="82" t="s">
        <v>3416</v>
      </c>
      <c r="L84" s="111">
        <v>5</v>
      </c>
      <c r="M84" s="237">
        <v>3</v>
      </c>
      <c r="N84" s="237">
        <v>30</v>
      </c>
      <c r="O84" s="82" t="s">
        <v>487</v>
      </c>
      <c r="P84" s="231" t="s">
        <v>1949</v>
      </c>
      <c r="Q84" s="82" t="s">
        <v>279</v>
      </c>
      <c r="R84" s="79" t="s">
        <v>3417</v>
      </c>
      <c r="S84" s="82" t="s">
        <v>3418</v>
      </c>
    </row>
    <row r="85" spans="2:19">
      <c r="B85" s="79" t="s">
        <v>268</v>
      </c>
      <c r="C85" s="237" t="s">
        <v>3316</v>
      </c>
      <c r="D85" s="82" t="s">
        <v>3044</v>
      </c>
      <c r="E85" s="82" t="s">
        <v>408</v>
      </c>
      <c r="F85" s="82" t="s">
        <v>3036</v>
      </c>
      <c r="G85" s="82" t="s">
        <v>307</v>
      </c>
      <c r="H85" s="82" t="s">
        <v>182</v>
      </c>
      <c r="I85" s="82"/>
      <c r="J85" s="111">
        <v>159</v>
      </c>
      <c r="K85" s="82" t="s">
        <v>3420</v>
      </c>
      <c r="L85" s="111">
        <v>5</v>
      </c>
      <c r="M85" s="237">
        <v>13</v>
      </c>
      <c r="N85" s="237">
        <v>49</v>
      </c>
      <c r="O85" s="82" t="s">
        <v>3422</v>
      </c>
      <c r="P85" s="231" t="s">
        <v>3421</v>
      </c>
      <c r="Q85" s="82" t="s">
        <v>268</v>
      </c>
      <c r="R85" s="79" t="s">
        <v>3423</v>
      </c>
      <c r="S85" s="82" t="s">
        <v>3424</v>
      </c>
    </row>
    <row r="86" spans="2:19">
      <c r="B86" s="79" t="s">
        <v>21</v>
      </c>
      <c r="C86" s="237" t="s">
        <v>3095</v>
      </c>
      <c r="D86" s="82" t="s">
        <v>3036</v>
      </c>
      <c r="E86" s="82" t="s">
        <v>307</v>
      </c>
      <c r="F86" s="82" t="s">
        <v>3044</v>
      </c>
      <c r="G86" s="82" t="s">
        <v>324</v>
      </c>
      <c r="H86" s="82" t="s">
        <v>182</v>
      </c>
      <c r="I86" s="82"/>
      <c r="J86" s="111">
        <v>56</v>
      </c>
      <c r="K86" s="82" t="s">
        <v>3425</v>
      </c>
      <c r="L86" s="111">
        <v>3</v>
      </c>
      <c r="M86" s="237">
        <v>47</v>
      </c>
      <c r="N86" s="237">
        <v>27</v>
      </c>
      <c r="O86" s="82" t="s">
        <v>3422</v>
      </c>
      <c r="P86" s="231" t="s">
        <v>3421</v>
      </c>
      <c r="Q86" s="82" t="s">
        <v>266</v>
      </c>
      <c r="R86" s="79" t="s">
        <v>3426</v>
      </c>
      <c r="S86" s="82" t="s">
        <v>3427</v>
      </c>
    </row>
    <row r="87" spans="2:19">
      <c r="B87" s="79" t="s">
        <v>3069</v>
      </c>
      <c r="C87" s="237" t="s">
        <v>3363</v>
      </c>
      <c r="D87" s="82" t="s">
        <v>3044</v>
      </c>
      <c r="E87" s="82" t="s">
        <v>324</v>
      </c>
      <c r="F87" s="82" t="s">
        <v>3036</v>
      </c>
      <c r="G87" s="82" t="s">
        <v>307</v>
      </c>
      <c r="H87" s="82" t="s">
        <v>182</v>
      </c>
      <c r="I87" s="82"/>
      <c r="J87" s="111">
        <v>117</v>
      </c>
      <c r="K87" s="82" t="s">
        <v>3429</v>
      </c>
      <c r="L87" s="111">
        <v>4</v>
      </c>
      <c r="M87" s="237">
        <v>52</v>
      </c>
      <c r="N87" s="237">
        <v>3</v>
      </c>
      <c r="O87" s="82" t="s">
        <v>3431</v>
      </c>
      <c r="P87" s="231" t="s">
        <v>3430</v>
      </c>
      <c r="Q87" s="82" t="s">
        <v>262</v>
      </c>
      <c r="R87" s="79" t="s">
        <v>3432</v>
      </c>
      <c r="S87" s="82" t="s">
        <v>3433</v>
      </c>
    </row>
    <row r="88" spans="2:19">
      <c r="B88" s="79" t="s">
        <v>3070</v>
      </c>
      <c r="C88" s="237" t="s">
        <v>3434</v>
      </c>
      <c r="D88" s="82" t="s">
        <v>3036</v>
      </c>
      <c r="E88" s="82" t="s">
        <v>307</v>
      </c>
      <c r="F88" s="82" t="s">
        <v>3044</v>
      </c>
      <c r="G88" s="82" t="s">
        <v>442</v>
      </c>
      <c r="H88" s="82" t="s">
        <v>182</v>
      </c>
      <c r="I88" s="82"/>
      <c r="J88" s="111">
        <v>149</v>
      </c>
      <c r="K88" s="82" t="s">
        <v>3436</v>
      </c>
      <c r="L88" s="111">
        <v>5</v>
      </c>
      <c r="M88" s="237">
        <v>6</v>
      </c>
      <c r="N88" s="237">
        <v>4</v>
      </c>
      <c r="O88" s="82" t="s">
        <v>3431</v>
      </c>
      <c r="P88" s="231" t="s">
        <v>3430</v>
      </c>
      <c r="Q88" s="82" t="s">
        <v>266</v>
      </c>
      <c r="R88" s="79" t="s">
        <v>3437</v>
      </c>
      <c r="S88" s="82" t="s">
        <v>3438</v>
      </c>
    </row>
    <row r="89" spans="2:19">
      <c r="B89" s="79" t="s">
        <v>473</v>
      </c>
      <c r="C89" s="237" t="s">
        <v>3165</v>
      </c>
      <c r="D89" s="82" t="s">
        <v>3044</v>
      </c>
      <c r="E89" s="82" t="s">
        <v>307</v>
      </c>
      <c r="F89" s="82" t="s">
        <v>3036</v>
      </c>
      <c r="G89" s="82" t="s">
        <v>307</v>
      </c>
      <c r="H89" s="82" t="s">
        <v>182</v>
      </c>
      <c r="I89" s="82"/>
      <c r="J89" s="111">
        <v>191</v>
      </c>
      <c r="K89" s="82" t="s">
        <v>3440</v>
      </c>
      <c r="L89" s="111">
        <v>5</v>
      </c>
      <c r="M89" s="237">
        <v>29</v>
      </c>
      <c r="N89" s="237">
        <v>23</v>
      </c>
      <c r="O89" s="82" t="s">
        <v>359</v>
      </c>
      <c r="P89" s="231" t="s">
        <v>459</v>
      </c>
      <c r="Q89" s="82" t="s">
        <v>266</v>
      </c>
      <c r="R89" s="79" t="s">
        <v>3441</v>
      </c>
      <c r="S89" s="82" t="s">
        <v>3442</v>
      </c>
    </row>
    <row r="90" spans="2:19">
      <c r="B90" s="79" t="s">
        <v>3044</v>
      </c>
      <c r="C90" s="237" t="s">
        <v>3443</v>
      </c>
      <c r="D90" s="82" t="s">
        <v>3036</v>
      </c>
      <c r="E90" s="82" t="s">
        <v>2307</v>
      </c>
      <c r="F90" s="82" t="s">
        <v>3044</v>
      </c>
      <c r="G90" s="82" t="s">
        <v>3444</v>
      </c>
      <c r="H90" s="82" t="s">
        <v>7</v>
      </c>
      <c r="I90" s="82" t="s">
        <v>184</v>
      </c>
      <c r="J90" s="111">
        <v>55</v>
      </c>
      <c r="K90" s="82" t="s">
        <v>3445</v>
      </c>
      <c r="L90" s="111">
        <v>3</v>
      </c>
      <c r="M90" s="237">
        <v>50</v>
      </c>
      <c r="N90" s="237">
        <v>18</v>
      </c>
      <c r="O90" s="82" t="s">
        <v>359</v>
      </c>
      <c r="P90" s="231" t="s">
        <v>459</v>
      </c>
      <c r="Q90" s="82" t="s">
        <v>264</v>
      </c>
      <c r="R90" s="79" t="s">
        <v>3446</v>
      </c>
      <c r="S90" s="82" t="s">
        <v>3447</v>
      </c>
    </row>
    <row r="91" spans="2:19">
      <c r="B91" s="79" t="s">
        <v>3071</v>
      </c>
      <c r="C91" s="237" t="s">
        <v>3133</v>
      </c>
      <c r="D91" s="82" t="s">
        <v>3044</v>
      </c>
      <c r="E91" s="82" t="s">
        <v>324</v>
      </c>
      <c r="F91" s="82" t="s">
        <v>3036</v>
      </c>
      <c r="G91" s="82" t="s">
        <v>307</v>
      </c>
      <c r="H91" s="82" t="s">
        <v>182</v>
      </c>
      <c r="I91" s="82"/>
      <c r="J91" s="111">
        <v>270</v>
      </c>
      <c r="K91" s="82" t="s">
        <v>3449</v>
      </c>
      <c r="L91" s="111">
        <v>6</v>
      </c>
      <c r="M91" s="237">
        <v>9</v>
      </c>
      <c r="N91" s="237">
        <v>29</v>
      </c>
      <c r="O91" s="82" t="s">
        <v>422</v>
      </c>
      <c r="P91" s="231" t="s">
        <v>1908</v>
      </c>
      <c r="Q91" s="82" t="s">
        <v>268</v>
      </c>
      <c r="R91" s="79" t="s">
        <v>3450</v>
      </c>
      <c r="S91" s="82" t="s">
        <v>3451</v>
      </c>
    </row>
    <row r="92" spans="2:19">
      <c r="B92" s="79" t="s">
        <v>3036</v>
      </c>
      <c r="C92" s="237" t="s">
        <v>3452</v>
      </c>
      <c r="D92" s="82" t="s">
        <v>3036</v>
      </c>
      <c r="E92" s="82" t="s">
        <v>307</v>
      </c>
      <c r="F92" s="82" t="s">
        <v>3044</v>
      </c>
      <c r="G92" s="82" t="s">
        <v>2906</v>
      </c>
      <c r="H92" s="82" t="s">
        <v>182</v>
      </c>
      <c r="I92" s="82"/>
      <c r="J92" s="111">
        <v>150</v>
      </c>
      <c r="K92" s="82" t="s">
        <v>3454</v>
      </c>
      <c r="L92" s="111">
        <v>5</v>
      </c>
      <c r="M92" s="237">
        <v>8</v>
      </c>
      <c r="N92" s="237">
        <v>15</v>
      </c>
      <c r="O92" s="82" t="s">
        <v>422</v>
      </c>
      <c r="P92" s="231" t="s">
        <v>1908</v>
      </c>
      <c r="Q92" s="82" t="s">
        <v>266</v>
      </c>
      <c r="R92" s="79" t="s">
        <v>3455</v>
      </c>
      <c r="S92" s="82" t="s">
        <v>3456</v>
      </c>
    </row>
    <row r="93" spans="2:19">
      <c r="B93" s="79" t="s">
        <v>3072</v>
      </c>
      <c r="C93" s="237" t="s">
        <v>3067</v>
      </c>
      <c r="D93" s="82" t="s">
        <v>3044</v>
      </c>
      <c r="E93" s="82" t="s">
        <v>2730</v>
      </c>
      <c r="F93" s="82" t="s">
        <v>3036</v>
      </c>
      <c r="G93" s="82" t="s">
        <v>307</v>
      </c>
      <c r="H93" s="82" t="s">
        <v>182</v>
      </c>
      <c r="I93" s="82"/>
      <c r="J93" s="111">
        <v>95</v>
      </c>
      <c r="K93" s="82" t="s">
        <v>3457</v>
      </c>
      <c r="L93" s="111">
        <v>4</v>
      </c>
      <c r="M93" s="237">
        <v>40</v>
      </c>
      <c r="N93" s="237">
        <v>55</v>
      </c>
      <c r="O93" s="82" t="s">
        <v>32</v>
      </c>
      <c r="P93" s="231" t="s">
        <v>3536</v>
      </c>
      <c r="Q93" s="82" t="s">
        <v>266</v>
      </c>
      <c r="R93" s="79" t="s">
        <v>3458</v>
      </c>
      <c r="S93" s="82" t="s">
        <v>3459</v>
      </c>
    </row>
    <row r="94" spans="2:19">
      <c r="B94" s="79" t="s">
        <v>8</v>
      </c>
      <c r="C94" s="237" t="s">
        <v>3387</v>
      </c>
      <c r="D94" s="82" t="s">
        <v>3036</v>
      </c>
      <c r="E94" s="82" t="s">
        <v>307</v>
      </c>
      <c r="F94" s="82" t="s">
        <v>3044</v>
      </c>
      <c r="G94" s="82" t="s">
        <v>307</v>
      </c>
      <c r="H94" s="82" t="s">
        <v>182</v>
      </c>
      <c r="I94" s="82"/>
      <c r="J94" s="111">
        <v>52</v>
      </c>
      <c r="K94" s="82" t="s">
        <v>3460</v>
      </c>
      <c r="L94" s="111">
        <v>3</v>
      </c>
      <c r="M94" s="237">
        <v>42</v>
      </c>
      <c r="N94" s="237">
        <v>27</v>
      </c>
      <c r="O94" s="82" t="s">
        <v>32</v>
      </c>
      <c r="P94" s="231" t="s">
        <v>3536</v>
      </c>
      <c r="Q94" s="82" t="s">
        <v>268</v>
      </c>
      <c r="R94" s="79" t="s">
        <v>3461</v>
      </c>
      <c r="S94" s="82" t="s">
        <v>3462</v>
      </c>
    </row>
    <row r="95" spans="2:19">
      <c r="B95" s="79" t="s">
        <v>3073</v>
      </c>
      <c r="C95" s="237" t="s">
        <v>3463</v>
      </c>
      <c r="D95" s="82" t="s">
        <v>3044</v>
      </c>
      <c r="E95" s="82" t="s">
        <v>3464</v>
      </c>
      <c r="F95" s="82" t="s">
        <v>3036</v>
      </c>
      <c r="G95" s="82" t="s">
        <v>3465</v>
      </c>
      <c r="H95" s="82" t="s">
        <v>8</v>
      </c>
      <c r="I95" s="82" t="s">
        <v>184</v>
      </c>
      <c r="J95" s="111">
        <v>64</v>
      </c>
      <c r="K95" s="82" t="s">
        <v>3466</v>
      </c>
      <c r="L95" s="111">
        <v>4</v>
      </c>
      <c r="M95" s="237">
        <v>2</v>
      </c>
      <c r="N95" s="237">
        <v>46</v>
      </c>
      <c r="O95" s="82" t="s">
        <v>2058</v>
      </c>
      <c r="P95" s="231" t="s">
        <v>3540</v>
      </c>
      <c r="Q95" s="82" t="s">
        <v>264</v>
      </c>
      <c r="R95" s="79" t="s">
        <v>3468</v>
      </c>
      <c r="S95" s="82" t="s">
        <v>3469</v>
      </c>
    </row>
    <row r="96" spans="2:19">
      <c r="B96" s="79" t="s">
        <v>3074</v>
      </c>
      <c r="C96" s="237" t="s">
        <v>3411</v>
      </c>
      <c r="D96" s="82" t="s">
        <v>3036</v>
      </c>
      <c r="E96" s="82" t="s">
        <v>307</v>
      </c>
      <c r="F96" s="82" t="s">
        <v>3044</v>
      </c>
      <c r="G96" s="82" t="s">
        <v>307</v>
      </c>
      <c r="H96" s="82" t="s">
        <v>182</v>
      </c>
      <c r="I96" s="82"/>
      <c r="J96" s="111">
        <v>362</v>
      </c>
      <c r="K96" s="82" t="s">
        <v>3471</v>
      </c>
      <c r="L96" s="111">
        <v>6</v>
      </c>
      <c r="M96" s="237">
        <v>53</v>
      </c>
      <c r="N96" s="237">
        <v>18</v>
      </c>
      <c r="O96" s="82" t="s">
        <v>2058</v>
      </c>
      <c r="P96" s="231" t="s">
        <v>3540</v>
      </c>
      <c r="Q96" s="82" t="s">
        <v>279</v>
      </c>
      <c r="R96" s="79" t="s">
        <v>3472</v>
      </c>
      <c r="S96" s="82" t="s">
        <v>3473</v>
      </c>
    </row>
    <row r="97" spans="2:19">
      <c r="B97" s="79" t="s">
        <v>3075</v>
      </c>
      <c r="C97" s="237" t="s">
        <v>3111</v>
      </c>
      <c r="D97" s="82" t="s">
        <v>3044</v>
      </c>
      <c r="E97" s="82" t="s">
        <v>307</v>
      </c>
      <c r="F97" s="82" t="s">
        <v>3036</v>
      </c>
      <c r="G97" s="82" t="s">
        <v>307</v>
      </c>
      <c r="H97" s="82" t="s">
        <v>182</v>
      </c>
      <c r="I97" s="82"/>
      <c r="J97" s="111">
        <v>114</v>
      </c>
      <c r="K97" s="82" t="s">
        <v>3475</v>
      </c>
      <c r="L97" s="111">
        <v>4</v>
      </c>
      <c r="M97" s="237">
        <v>49</v>
      </c>
      <c r="N97" s="237">
        <v>58</v>
      </c>
      <c r="O97" s="82" t="s">
        <v>477</v>
      </c>
      <c r="P97" s="231" t="s">
        <v>3541</v>
      </c>
      <c r="Q97" s="82" t="s">
        <v>268</v>
      </c>
      <c r="R97" s="79" t="s">
        <v>3476</v>
      </c>
      <c r="S97" s="82" t="s">
        <v>3477</v>
      </c>
    </row>
    <row r="98" spans="2:19">
      <c r="B98" s="79" t="s">
        <v>264</v>
      </c>
      <c r="C98" s="237" t="s">
        <v>3478</v>
      </c>
      <c r="D98" s="82" t="s">
        <v>3036</v>
      </c>
      <c r="E98" s="82" t="s">
        <v>307</v>
      </c>
      <c r="F98" s="82" t="s">
        <v>3044</v>
      </c>
      <c r="G98" s="82" t="s">
        <v>307</v>
      </c>
      <c r="H98" s="82" t="s">
        <v>182</v>
      </c>
      <c r="I98" s="82"/>
      <c r="J98" s="111">
        <v>189</v>
      </c>
      <c r="K98" s="82" t="s">
        <v>3480</v>
      </c>
      <c r="L98" s="111">
        <v>5</v>
      </c>
      <c r="M98" s="237">
        <v>31</v>
      </c>
      <c r="N98" s="237">
        <v>33</v>
      </c>
      <c r="O98" s="82" t="s">
        <v>477</v>
      </c>
      <c r="P98" s="231" t="s">
        <v>3541</v>
      </c>
      <c r="Q98" s="82" t="s">
        <v>279</v>
      </c>
      <c r="R98" s="79" t="s">
        <v>3481</v>
      </c>
      <c r="S98" s="82" t="s">
        <v>3482</v>
      </c>
    </row>
    <row r="99" spans="2:19">
      <c r="B99" s="79" t="s">
        <v>1048</v>
      </c>
      <c r="C99" s="237" t="s">
        <v>3483</v>
      </c>
      <c r="D99" s="82" t="s">
        <v>3044</v>
      </c>
      <c r="E99" s="82" t="s">
        <v>324</v>
      </c>
      <c r="F99" s="82" t="s">
        <v>3036</v>
      </c>
      <c r="G99" s="82" t="s">
        <v>307</v>
      </c>
      <c r="H99" s="82" t="s">
        <v>182</v>
      </c>
      <c r="I99" s="82"/>
      <c r="J99" s="111">
        <v>103</v>
      </c>
      <c r="K99" s="82" t="s">
        <v>3484</v>
      </c>
      <c r="L99" s="111">
        <v>4</v>
      </c>
      <c r="M99" s="237">
        <v>49</v>
      </c>
      <c r="N99" s="237">
        <v>51</v>
      </c>
      <c r="O99" s="82" t="s">
        <v>916</v>
      </c>
      <c r="P99" s="231" t="s">
        <v>3542</v>
      </c>
      <c r="Q99" s="82" t="s">
        <v>262</v>
      </c>
      <c r="R99" s="79" t="s">
        <v>3485</v>
      </c>
      <c r="S99" s="82" t="s">
        <v>3486</v>
      </c>
    </row>
    <row r="100" spans="2:19">
      <c r="B100" s="79" t="s">
        <v>3076</v>
      </c>
      <c r="C100" s="237" t="s">
        <v>3487</v>
      </c>
      <c r="D100" s="82" t="s">
        <v>3036</v>
      </c>
      <c r="E100" s="82" t="s">
        <v>307</v>
      </c>
      <c r="F100" s="82" t="s">
        <v>3044</v>
      </c>
      <c r="G100" s="82" t="s">
        <v>307</v>
      </c>
      <c r="H100" s="82" t="s">
        <v>182</v>
      </c>
      <c r="I100" s="82"/>
      <c r="J100" s="111">
        <v>85</v>
      </c>
      <c r="K100" s="82" t="s">
        <v>3488</v>
      </c>
      <c r="L100" s="111">
        <v>4</v>
      </c>
      <c r="M100" s="237">
        <v>36</v>
      </c>
      <c r="N100" s="237">
        <v>8</v>
      </c>
      <c r="O100" s="82" t="s">
        <v>916</v>
      </c>
      <c r="P100" s="231" t="s">
        <v>3542</v>
      </c>
      <c r="Q100" s="82" t="s">
        <v>279</v>
      </c>
      <c r="R100" s="79" t="s">
        <v>3489</v>
      </c>
      <c r="S100" s="82" t="s">
        <v>3490</v>
      </c>
    </row>
    <row r="101" spans="2:19">
      <c r="B101" s="79" t="s">
        <v>3077</v>
      </c>
      <c r="C101" s="237" t="s">
        <v>3491</v>
      </c>
      <c r="D101" s="82" t="s">
        <v>3044</v>
      </c>
      <c r="E101" s="82" t="s">
        <v>328</v>
      </c>
      <c r="F101" s="82" t="s">
        <v>3036</v>
      </c>
      <c r="G101" s="82" t="s">
        <v>307</v>
      </c>
      <c r="H101" s="82" t="s">
        <v>182</v>
      </c>
      <c r="I101" s="82"/>
      <c r="J101" s="111">
        <v>48</v>
      </c>
      <c r="K101" s="82" t="s">
        <v>2359</v>
      </c>
      <c r="L101" s="111">
        <v>3</v>
      </c>
      <c r="M101" s="237">
        <v>10</v>
      </c>
      <c r="N101" s="237">
        <v>11</v>
      </c>
      <c r="O101" s="82" t="s">
        <v>3493</v>
      </c>
      <c r="P101" s="231" t="s">
        <v>3543</v>
      </c>
      <c r="Q101" s="82" t="s">
        <v>262</v>
      </c>
      <c r="R101" s="79" t="s">
        <v>3494</v>
      </c>
      <c r="S101" s="82" t="s">
        <v>3495</v>
      </c>
    </row>
    <row r="102" spans="2:19">
      <c r="B102" s="79" t="s">
        <v>172</v>
      </c>
      <c r="C102" s="237" t="s">
        <v>3406</v>
      </c>
      <c r="D102" s="82" t="s">
        <v>3036</v>
      </c>
      <c r="E102" s="82" t="s">
        <v>307</v>
      </c>
      <c r="F102" s="82" t="s">
        <v>3044</v>
      </c>
      <c r="G102" s="82" t="s">
        <v>322</v>
      </c>
      <c r="H102" s="82" t="s">
        <v>182</v>
      </c>
      <c r="I102" s="82"/>
      <c r="J102" s="111">
        <v>66</v>
      </c>
      <c r="K102" s="82" t="s">
        <v>3496</v>
      </c>
      <c r="L102" s="111">
        <v>4</v>
      </c>
      <c r="M102" s="237">
        <v>23</v>
      </c>
      <c r="N102" s="237">
        <v>0</v>
      </c>
      <c r="O102" s="82" t="s">
        <v>3493</v>
      </c>
      <c r="P102" s="231" t="s">
        <v>3543</v>
      </c>
      <c r="Q102" s="82" t="s">
        <v>268</v>
      </c>
      <c r="R102" s="79" t="s">
        <v>3497</v>
      </c>
      <c r="S102" s="82" t="s">
        <v>3498</v>
      </c>
    </row>
    <row r="103" spans="2:19">
      <c r="B103" s="79" t="s">
        <v>3036</v>
      </c>
      <c r="C103" s="237" t="s">
        <v>3499</v>
      </c>
      <c r="D103" s="82" t="s">
        <v>3044</v>
      </c>
      <c r="E103" s="82" t="s">
        <v>497</v>
      </c>
      <c r="F103" s="82" t="s">
        <v>3036</v>
      </c>
      <c r="G103" s="82" t="s">
        <v>307</v>
      </c>
      <c r="H103" s="82" t="s">
        <v>182</v>
      </c>
      <c r="I103" s="82"/>
      <c r="J103" s="111">
        <v>122</v>
      </c>
      <c r="K103" s="82" t="s">
        <v>3501</v>
      </c>
      <c r="L103" s="111">
        <v>4</v>
      </c>
      <c r="M103" s="237">
        <v>55</v>
      </c>
      <c r="N103" s="237">
        <v>47</v>
      </c>
      <c r="O103" s="82" t="s">
        <v>2771</v>
      </c>
      <c r="P103" s="231" t="s">
        <v>3502</v>
      </c>
      <c r="Q103" s="82" t="s">
        <v>268</v>
      </c>
      <c r="R103" s="79" t="s">
        <v>3503</v>
      </c>
      <c r="S103" s="82" t="s">
        <v>3504</v>
      </c>
    </row>
    <row r="104" spans="2:19">
      <c r="B104" s="79" t="s">
        <v>307</v>
      </c>
      <c r="C104" s="237" t="s">
        <v>3274</v>
      </c>
      <c r="D104" s="82" t="s">
        <v>3036</v>
      </c>
      <c r="E104" s="82" t="s">
        <v>307</v>
      </c>
      <c r="F104" s="82" t="s">
        <v>3044</v>
      </c>
      <c r="G104" s="82" t="s">
        <v>442</v>
      </c>
      <c r="H104" s="82" t="s">
        <v>182</v>
      </c>
      <c r="I104" s="82"/>
      <c r="J104" s="111">
        <v>36</v>
      </c>
      <c r="K104" s="82" t="s">
        <v>3505</v>
      </c>
      <c r="L104" s="111">
        <v>2</v>
      </c>
      <c r="M104" s="237">
        <v>18</v>
      </c>
      <c r="N104" s="237">
        <v>49</v>
      </c>
      <c r="O104" s="82" t="s">
        <v>2771</v>
      </c>
      <c r="P104" s="231" t="s">
        <v>3502</v>
      </c>
      <c r="Q104" s="82" t="s">
        <v>266</v>
      </c>
      <c r="R104" s="79" t="s">
        <v>3506</v>
      </c>
      <c r="S104" s="82" t="s">
        <v>3507</v>
      </c>
    </row>
    <row r="105" spans="2:19">
      <c r="B105" s="79" t="s">
        <v>3044</v>
      </c>
      <c r="C105" s="237" t="s">
        <v>3082</v>
      </c>
      <c r="D105" s="82" t="s">
        <v>3044</v>
      </c>
      <c r="E105" s="82" t="s">
        <v>324</v>
      </c>
      <c r="F105" s="82" t="s">
        <v>3036</v>
      </c>
      <c r="G105" s="82" t="s">
        <v>307</v>
      </c>
      <c r="H105" s="82" t="s">
        <v>182</v>
      </c>
      <c r="I105" s="82"/>
      <c r="J105" s="111">
        <v>82</v>
      </c>
      <c r="K105" s="82" t="s">
        <v>3508</v>
      </c>
      <c r="L105" s="111">
        <v>4</v>
      </c>
      <c r="M105" s="237">
        <v>34</v>
      </c>
      <c r="N105" s="237">
        <v>46</v>
      </c>
      <c r="O105" s="82" t="s">
        <v>1048</v>
      </c>
      <c r="P105" s="231" t="s">
        <v>3389</v>
      </c>
      <c r="Q105" s="82" t="s">
        <v>268</v>
      </c>
      <c r="R105" s="79" t="s">
        <v>3509</v>
      </c>
      <c r="S105" s="82" t="s">
        <v>3510</v>
      </c>
    </row>
    <row r="106" spans="2:19">
      <c r="B106" s="79" t="s">
        <v>307</v>
      </c>
      <c r="C106" s="237" t="s">
        <v>3511</v>
      </c>
      <c r="D106" s="82" t="s">
        <v>3036</v>
      </c>
      <c r="E106" s="82" t="s">
        <v>307</v>
      </c>
      <c r="F106" s="82" t="s">
        <v>3044</v>
      </c>
      <c r="G106" s="82" t="s">
        <v>416</v>
      </c>
      <c r="H106" s="82" t="s">
        <v>182</v>
      </c>
      <c r="I106" s="82"/>
      <c r="J106" s="111">
        <v>124</v>
      </c>
      <c r="K106" s="82" t="s">
        <v>3513</v>
      </c>
      <c r="L106" s="111">
        <v>4</v>
      </c>
      <c r="M106" s="237">
        <v>53</v>
      </c>
      <c r="N106" s="237">
        <v>17</v>
      </c>
      <c r="O106" s="82" t="s">
        <v>1048</v>
      </c>
      <c r="P106" s="231" t="s">
        <v>3389</v>
      </c>
      <c r="Q106" s="82" t="s">
        <v>268</v>
      </c>
      <c r="R106" s="79" t="s">
        <v>3514</v>
      </c>
      <c r="S106" s="82" t="s">
        <v>3515</v>
      </c>
    </row>
    <row r="107" spans="2:19">
      <c r="B107" s="79" t="s">
        <v>3045</v>
      </c>
      <c r="C107" s="237" t="s">
        <v>3516</v>
      </c>
      <c r="D107" s="82" t="s">
        <v>3044</v>
      </c>
      <c r="E107" s="82" t="s">
        <v>307</v>
      </c>
      <c r="F107" s="82" t="s">
        <v>3036</v>
      </c>
      <c r="G107" s="82" t="s">
        <v>307</v>
      </c>
      <c r="H107" s="82" t="s">
        <v>182</v>
      </c>
      <c r="I107" s="82"/>
      <c r="J107" s="111">
        <v>92</v>
      </c>
      <c r="K107" s="82" t="s">
        <v>3517</v>
      </c>
      <c r="L107" s="111">
        <v>4</v>
      </c>
      <c r="M107" s="237">
        <v>43</v>
      </c>
      <c r="N107" s="237">
        <v>9</v>
      </c>
      <c r="O107" s="82" t="s">
        <v>857</v>
      </c>
      <c r="P107" s="231" t="s">
        <v>859</v>
      </c>
      <c r="Q107" s="82" t="s">
        <v>266</v>
      </c>
      <c r="R107" s="79" t="s">
        <v>3518</v>
      </c>
      <c r="S107" s="82" t="s">
        <v>3519</v>
      </c>
    </row>
    <row r="108" spans="2:19">
      <c r="B108" s="79" t="s">
        <v>3078</v>
      </c>
      <c r="C108" s="237" t="s">
        <v>3520</v>
      </c>
      <c r="D108" s="82" t="s">
        <v>3036</v>
      </c>
      <c r="E108" s="82" t="s">
        <v>307</v>
      </c>
      <c r="F108" s="82" t="s">
        <v>3044</v>
      </c>
      <c r="G108" s="82" t="s">
        <v>2510</v>
      </c>
      <c r="H108" s="82" t="s">
        <v>182</v>
      </c>
      <c r="I108" s="82"/>
      <c r="J108" s="111">
        <v>77</v>
      </c>
      <c r="K108" s="82" t="s">
        <v>3521</v>
      </c>
      <c r="L108" s="111">
        <v>4</v>
      </c>
      <c r="M108" s="237">
        <v>22</v>
      </c>
      <c r="N108" s="237">
        <v>13</v>
      </c>
      <c r="O108" s="82" t="s">
        <v>857</v>
      </c>
      <c r="P108" s="231" t="s">
        <v>859</v>
      </c>
      <c r="Q108" s="82" t="s">
        <v>268</v>
      </c>
      <c r="R108" s="79" t="s">
        <v>3522</v>
      </c>
      <c r="S108" s="82" t="s">
        <v>3523</v>
      </c>
    </row>
    <row r="109" spans="2:19">
      <c r="B109" s="79" t="s">
        <v>3079</v>
      </c>
      <c r="C109" s="237" t="s">
        <v>3524</v>
      </c>
      <c r="D109" s="82" t="s">
        <v>3044</v>
      </c>
      <c r="E109" s="82" t="s">
        <v>2730</v>
      </c>
      <c r="F109" s="82" t="s">
        <v>3036</v>
      </c>
      <c r="G109" s="82" t="s">
        <v>307</v>
      </c>
      <c r="H109" s="82" t="s">
        <v>182</v>
      </c>
      <c r="I109" s="82"/>
      <c r="J109" s="111">
        <v>95</v>
      </c>
      <c r="K109" s="82" t="s">
        <v>3525</v>
      </c>
      <c r="L109" s="111">
        <v>4</v>
      </c>
      <c r="M109" s="237">
        <v>40</v>
      </c>
      <c r="N109" s="237">
        <v>14</v>
      </c>
      <c r="O109" s="82" t="s">
        <v>3527</v>
      </c>
      <c r="P109" s="231" t="s">
        <v>3526</v>
      </c>
      <c r="Q109" s="82" t="s">
        <v>268</v>
      </c>
      <c r="R109" s="79" t="s">
        <v>3528</v>
      </c>
      <c r="S109" s="82" t="s">
        <v>3529</v>
      </c>
    </row>
    <row r="110" spans="2:19">
      <c r="B110" s="79" t="s">
        <v>3075</v>
      </c>
      <c r="C110" s="237" t="s">
        <v>3530</v>
      </c>
      <c r="D110" s="82" t="s">
        <v>3036</v>
      </c>
      <c r="E110" s="82" t="s">
        <v>307</v>
      </c>
      <c r="F110" s="82" t="s">
        <v>3044</v>
      </c>
      <c r="G110" s="82" t="s">
        <v>408</v>
      </c>
      <c r="H110" s="82" t="s">
        <v>182</v>
      </c>
      <c r="I110" s="82"/>
      <c r="J110" s="111">
        <v>46</v>
      </c>
      <c r="K110" s="82" t="s">
        <v>3531</v>
      </c>
      <c r="L110" s="111">
        <v>3</v>
      </c>
      <c r="M110" s="237">
        <v>11</v>
      </c>
      <c r="N110" s="237">
        <v>54</v>
      </c>
      <c r="O110" s="82" t="s">
        <v>3527</v>
      </c>
      <c r="P110" s="231" t="s">
        <v>3526</v>
      </c>
      <c r="Q110" s="82" t="s">
        <v>266</v>
      </c>
      <c r="R110" s="79" t="s">
        <v>3532</v>
      </c>
      <c r="S110" s="315" t="s">
        <v>3553</v>
      </c>
    </row>
    <row r="111" spans="2:19">
      <c r="B111" s="79" t="s">
        <v>262</v>
      </c>
      <c r="C111" s="311" t="s">
        <v>28</v>
      </c>
      <c r="D111" s="311" t="s">
        <v>28</v>
      </c>
      <c r="E111" s="311" t="s">
        <v>28</v>
      </c>
      <c r="F111" s="311" t="s">
        <v>28</v>
      </c>
      <c r="G111" s="311" t="s">
        <v>28</v>
      </c>
      <c r="H111" s="311" t="s">
        <v>28</v>
      </c>
      <c r="I111" s="311" t="s">
        <v>28</v>
      </c>
      <c r="J111" s="311" t="s">
        <v>28</v>
      </c>
      <c r="K111" s="311" t="s">
        <v>28</v>
      </c>
      <c r="L111" s="311" t="s">
        <v>28</v>
      </c>
      <c r="M111" s="311" t="s">
        <v>28</v>
      </c>
      <c r="N111" s="311" t="s">
        <v>28</v>
      </c>
      <c r="O111" s="311" t="s">
        <v>28</v>
      </c>
      <c r="P111" s="311" t="s">
        <v>28</v>
      </c>
      <c r="Q111" s="311" t="s">
        <v>28</v>
      </c>
      <c r="R111" s="311" t="s">
        <v>28</v>
      </c>
      <c r="S111" s="311" t="s">
        <v>28</v>
      </c>
    </row>
    <row r="112" spans="2:19">
      <c r="B112" s="79" t="s">
        <v>1048</v>
      </c>
    </row>
    <row r="113" spans="2:19">
      <c r="B113" s="79" t="s">
        <v>3080</v>
      </c>
    </row>
    <row r="114" spans="2:19">
      <c r="B114" s="79" t="s">
        <v>3081</v>
      </c>
      <c r="D114" s="307" t="s">
        <v>3548</v>
      </c>
    </row>
    <row r="115" spans="2:19">
      <c r="B115" s="79" t="s">
        <v>2217</v>
      </c>
      <c r="C115" s="237" t="s">
        <v>2219</v>
      </c>
      <c r="D115" s="82" t="s">
        <v>3044</v>
      </c>
      <c r="E115" s="82" t="s">
        <v>3093</v>
      </c>
      <c r="F115" s="82" t="s">
        <v>3036</v>
      </c>
      <c r="G115" s="82" t="s">
        <v>3094</v>
      </c>
      <c r="H115" s="82" t="s">
        <v>7</v>
      </c>
      <c r="I115" s="82" t="s">
        <v>208</v>
      </c>
      <c r="J115" s="111">
        <v>76</v>
      </c>
      <c r="K115" s="82" t="s">
        <v>3096</v>
      </c>
      <c r="L115" s="111">
        <v>4</v>
      </c>
      <c r="M115" s="237">
        <v>34</v>
      </c>
      <c r="N115" s="237">
        <v>17</v>
      </c>
      <c r="O115" s="82" t="s">
        <v>3098</v>
      </c>
      <c r="P115" s="231" t="s">
        <v>3097</v>
      </c>
      <c r="Q115" s="82" t="s">
        <v>264</v>
      </c>
      <c r="R115" s="79" t="s">
        <v>3099</v>
      </c>
      <c r="S115" s="82" t="s">
        <v>3100</v>
      </c>
    </row>
    <row r="116" spans="2:19">
      <c r="B116" s="79" t="s">
        <v>3044</v>
      </c>
      <c r="C116" s="237" t="s">
        <v>2223</v>
      </c>
      <c r="D116" s="82" t="s">
        <v>3044</v>
      </c>
      <c r="E116" s="82" t="s">
        <v>3105</v>
      </c>
      <c r="F116" s="82" t="s">
        <v>3036</v>
      </c>
      <c r="G116" s="82" t="s">
        <v>3106</v>
      </c>
      <c r="H116" s="82" t="s">
        <v>7</v>
      </c>
      <c r="I116" s="82" t="s">
        <v>208</v>
      </c>
      <c r="J116" s="111">
        <v>56</v>
      </c>
      <c r="K116" s="82" t="s">
        <v>3108</v>
      </c>
      <c r="L116" s="111">
        <v>4</v>
      </c>
      <c r="M116" s="237">
        <v>15</v>
      </c>
      <c r="N116" s="237">
        <v>14</v>
      </c>
      <c r="O116" s="82" t="s">
        <v>2408</v>
      </c>
      <c r="P116" s="231" t="s">
        <v>3533</v>
      </c>
      <c r="Q116" s="82" t="s">
        <v>264</v>
      </c>
      <c r="R116" s="79" t="s">
        <v>3109</v>
      </c>
      <c r="S116" s="82" t="s">
        <v>3110</v>
      </c>
    </row>
    <row r="117" spans="2:19">
      <c r="B117" s="79" t="s">
        <v>2730</v>
      </c>
      <c r="C117" s="237" t="s">
        <v>3125</v>
      </c>
      <c r="D117" s="82" t="s">
        <v>3044</v>
      </c>
      <c r="E117" s="82" t="s">
        <v>3126</v>
      </c>
      <c r="F117" s="82" t="s">
        <v>3036</v>
      </c>
      <c r="G117" s="82" t="s">
        <v>3127</v>
      </c>
      <c r="H117" s="82" t="s">
        <v>7</v>
      </c>
      <c r="I117" s="82" t="s">
        <v>208</v>
      </c>
      <c r="J117" s="111">
        <v>56</v>
      </c>
      <c r="K117" s="82" t="s">
        <v>3128</v>
      </c>
      <c r="L117" s="111">
        <v>4</v>
      </c>
      <c r="M117" s="237">
        <v>18</v>
      </c>
      <c r="N117" s="237">
        <v>8</v>
      </c>
      <c r="O117" s="82" t="s">
        <v>3130</v>
      </c>
      <c r="P117" s="231" t="s">
        <v>3534</v>
      </c>
      <c r="Q117" s="82" t="s">
        <v>264</v>
      </c>
      <c r="R117" s="79" t="s">
        <v>3131</v>
      </c>
      <c r="S117" s="82" t="s">
        <v>3132</v>
      </c>
    </row>
    <row r="118" spans="2:19">
      <c r="B118" s="79" t="s">
        <v>3036</v>
      </c>
      <c r="C118" s="237" t="s">
        <v>3174</v>
      </c>
      <c r="D118" s="82" t="s">
        <v>3044</v>
      </c>
      <c r="E118" s="82" t="s">
        <v>3175</v>
      </c>
      <c r="F118" s="82" t="s">
        <v>3036</v>
      </c>
      <c r="G118" s="82" t="s">
        <v>3176</v>
      </c>
      <c r="H118" s="82" t="s">
        <v>7</v>
      </c>
      <c r="I118" s="82" t="s">
        <v>208</v>
      </c>
      <c r="J118" s="111">
        <v>61</v>
      </c>
      <c r="K118" s="82" t="s">
        <v>3178</v>
      </c>
      <c r="L118" s="111">
        <v>4</v>
      </c>
      <c r="M118" s="237">
        <v>20</v>
      </c>
      <c r="N118" s="237">
        <v>18</v>
      </c>
      <c r="O118" s="82" t="s">
        <v>357</v>
      </c>
      <c r="P118" s="231" t="s">
        <v>3179</v>
      </c>
      <c r="Q118" s="82" t="s">
        <v>264</v>
      </c>
      <c r="R118" s="79" t="s">
        <v>3180</v>
      </c>
      <c r="S118" s="82" t="s">
        <v>3181</v>
      </c>
    </row>
    <row r="119" spans="2:19">
      <c r="B119" s="79" t="s">
        <v>307</v>
      </c>
      <c r="C119" s="237" t="s">
        <v>3187</v>
      </c>
      <c r="D119" s="82" t="s">
        <v>3044</v>
      </c>
      <c r="E119" s="82" t="s">
        <v>3188</v>
      </c>
      <c r="F119" s="82" t="s">
        <v>3036</v>
      </c>
      <c r="G119" s="82" t="s">
        <v>3189</v>
      </c>
      <c r="H119" s="82" t="s">
        <v>7</v>
      </c>
      <c r="I119" s="82" t="s">
        <v>208</v>
      </c>
      <c r="J119" s="111">
        <v>68</v>
      </c>
      <c r="K119" s="82" t="s">
        <v>3191</v>
      </c>
      <c r="L119" s="111">
        <v>4</v>
      </c>
      <c r="M119" s="237">
        <v>30</v>
      </c>
      <c r="N119" s="237">
        <v>31</v>
      </c>
      <c r="O119" s="82" t="s">
        <v>24</v>
      </c>
      <c r="P119" s="231" t="s">
        <v>290</v>
      </c>
      <c r="Q119" s="82" t="s">
        <v>264</v>
      </c>
      <c r="R119" s="79" t="s">
        <v>3192</v>
      </c>
      <c r="S119" s="82" t="s">
        <v>3193</v>
      </c>
    </row>
    <row r="120" spans="2:19">
      <c r="B120" s="79" t="s">
        <v>3045</v>
      </c>
      <c r="C120" s="237" t="s">
        <v>3198</v>
      </c>
      <c r="D120" s="82" t="s">
        <v>3044</v>
      </c>
      <c r="E120" s="82" t="s">
        <v>3199</v>
      </c>
      <c r="F120" s="82" t="s">
        <v>3036</v>
      </c>
      <c r="G120" s="82" t="s">
        <v>3200</v>
      </c>
      <c r="H120" s="82" t="s">
        <v>7</v>
      </c>
      <c r="I120" s="82" t="s">
        <v>208</v>
      </c>
      <c r="J120" s="111">
        <v>54</v>
      </c>
      <c r="K120" s="82" t="s">
        <v>3202</v>
      </c>
      <c r="L120" s="111">
        <v>4</v>
      </c>
      <c r="M120" s="237">
        <v>17</v>
      </c>
      <c r="N120" s="237">
        <v>24</v>
      </c>
      <c r="O120" s="82" t="s">
        <v>916</v>
      </c>
      <c r="P120" s="231" t="s">
        <v>3203</v>
      </c>
      <c r="Q120" s="82" t="s">
        <v>264</v>
      </c>
      <c r="R120" s="79" t="s">
        <v>3204</v>
      </c>
      <c r="S120" s="82" t="s">
        <v>3205</v>
      </c>
    </row>
    <row r="121" spans="2:19">
      <c r="B121" s="79" t="s">
        <v>3082</v>
      </c>
      <c r="C121" s="237" t="s">
        <v>3152</v>
      </c>
      <c r="D121" s="82" t="s">
        <v>3044</v>
      </c>
      <c r="E121" s="82" t="s">
        <v>3303</v>
      </c>
      <c r="F121" s="82" t="s">
        <v>3036</v>
      </c>
      <c r="G121" s="82" t="s">
        <v>3304</v>
      </c>
      <c r="H121" s="82" t="s">
        <v>7</v>
      </c>
      <c r="I121" s="82" t="s">
        <v>208</v>
      </c>
      <c r="J121" s="111">
        <v>76</v>
      </c>
      <c r="K121" s="82" t="s">
        <v>3305</v>
      </c>
      <c r="L121" s="111">
        <v>4</v>
      </c>
      <c r="M121" s="237">
        <v>32</v>
      </c>
      <c r="N121" s="237">
        <v>42</v>
      </c>
      <c r="O121" s="82" t="s">
        <v>2344</v>
      </c>
      <c r="P121" s="231" t="s">
        <v>799</v>
      </c>
      <c r="Q121" s="82" t="s">
        <v>264</v>
      </c>
      <c r="R121" s="79" t="s">
        <v>3306</v>
      </c>
      <c r="S121" s="82" t="s">
        <v>3307</v>
      </c>
    </row>
    <row r="122" spans="2:19">
      <c r="B122" s="79" t="s">
        <v>3083</v>
      </c>
      <c r="C122" s="237" t="s">
        <v>3279</v>
      </c>
      <c r="D122" s="82" t="s">
        <v>3044</v>
      </c>
      <c r="E122" s="82" t="s">
        <v>3320</v>
      </c>
      <c r="F122" s="82" t="s">
        <v>3036</v>
      </c>
      <c r="G122" s="82" t="s">
        <v>3321</v>
      </c>
      <c r="H122" s="82" t="s">
        <v>7</v>
      </c>
      <c r="I122" s="82" t="s">
        <v>208</v>
      </c>
      <c r="J122" s="111">
        <v>111</v>
      </c>
      <c r="K122" s="82" t="s">
        <v>3323</v>
      </c>
      <c r="L122" s="111">
        <v>4</v>
      </c>
      <c r="M122" s="237">
        <v>51</v>
      </c>
      <c r="N122" s="237">
        <v>32</v>
      </c>
      <c r="O122" s="82" t="s">
        <v>23</v>
      </c>
      <c r="P122" s="231" t="s">
        <v>273</v>
      </c>
      <c r="Q122" s="82" t="s">
        <v>264</v>
      </c>
      <c r="R122" s="79" t="s">
        <v>3324</v>
      </c>
      <c r="S122" s="82" t="s">
        <v>3325</v>
      </c>
    </row>
    <row r="123" spans="2:19">
      <c r="B123" s="79" t="s">
        <v>3084</v>
      </c>
      <c r="C123" s="237" t="s">
        <v>3367</v>
      </c>
      <c r="D123" s="82" t="s">
        <v>3044</v>
      </c>
      <c r="E123" s="82" t="s">
        <v>3368</v>
      </c>
      <c r="F123" s="82" t="s">
        <v>3036</v>
      </c>
      <c r="G123" s="82" t="s">
        <v>3369</v>
      </c>
      <c r="H123" s="82" t="s">
        <v>7</v>
      </c>
      <c r="I123" s="82" t="s">
        <v>208</v>
      </c>
      <c r="J123" s="111">
        <v>41</v>
      </c>
      <c r="K123" s="82" t="s">
        <v>3370</v>
      </c>
      <c r="L123" s="111">
        <v>3</v>
      </c>
      <c r="M123" s="237">
        <v>34</v>
      </c>
      <c r="N123" s="237">
        <v>26</v>
      </c>
      <c r="O123" s="82" t="s">
        <v>325</v>
      </c>
      <c r="P123" s="231" t="s">
        <v>3538</v>
      </c>
      <c r="Q123" s="82" t="s">
        <v>264</v>
      </c>
      <c r="R123" s="79" t="s">
        <v>3372</v>
      </c>
      <c r="S123" s="82" t="s">
        <v>3373</v>
      </c>
    </row>
    <row r="124" spans="2:19">
      <c r="B124" s="79" t="s">
        <v>266</v>
      </c>
    </row>
    <row r="125" spans="2:19">
      <c r="B125" s="79" t="s">
        <v>3085</v>
      </c>
    </row>
    <row r="126" spans="2:19">
      <c r="B126" s="79" t="s">
        <v>3086</v>
      </c>
      <c r="D126" s="307" t="s">
        <v>3549</v>
      </c>
    </row>
    <row r="127" spans="2:19">
      <c r="B127" s="79" t="s">
        <v>3087</v>
      </c>
      <c r="C127" s="237" t="s">
        <v>473</v>
      </c>
      <c r="D127" s="82" t="s">
        <v>3044</v>
      </c>
      <c r="E127" s="82" t="s">
        <v>3071</v>
      </c>
      <c r="F127" s="82" t="s">
        <v>3036</v>
      </c>
      <c r="G127" s="82" t="s">
        <v>3072</v>
      </c>
      <c r="H127" s="82" t="s">
        <v>8</v>
      </c>
      <c r="I127" s="82" t="s">
        <v>184</v>
      </c>
      <c r="J127" s="111">
        <v>52</v>
      </c>
      <c r="K127" s="82" t="s">
        <v>3074</v>
      </c>
      <c r="L127" s="111">
        <v>3</v>
      </c>
      <c r="M127" s="237">
        <v>33</v>
      </c>
      <c r="N127" s="237">
        <v>40</v>
      </c>
      <c r="O127" s="82" t="s">
        <v>1048</v>
      </c>
      <c r="P127" s="231" t="s">
        <v>3075</v>
      </c>
      <c r="Q127" s="82" t="s">
        <v>264</v>
      </c>
      <c r="R127" s="79" t="s">
        <v>3076</v>
      </c>
      <c r="S127" s="82" t="s">
        <v>3077</v>
      </c>
    </row>
    <row r="128" spans="2:19">
      <c r="B128" s="79" t="s">
        <v>2222</v>
      </c>
      <c r="C128" s="237" t="s">
        <v>2222</v>
      </c>
      <c r="D128" s="82" t="s">
        <v>3036</v>
      </c>
      <c r="E128" s="82" t="s">
        <v>3088</v>
      </c>
      <c r="F128" s="82" t="s">
        <v>3044</v>
      </c>
      <c r="G128" s="82" t="s">
        <v>3089</v>
      </c>
      <c r="H128" s="82" t="s">
        <v>7</v>
      </c>
      <c r="I128" s="82" t="s">
        <v>184</v>
      </c>
      <c r="J128" s="111">
        <v>52</v>
      </c>
      <c r="K128" s="82" t="s">
        <v>3090</v>
      </c>
      <c r="L128" s="111">
        <v>3</v>
      </c>
      <c r="M128" s="237">
        <v>46</v>
      </c>
      <c r="N128" s="237">
        <v>34</v>
      </c>
      <c r="O128" s="82" t="s">
        <v>3085</v>
      </c>
      <c r="P128" s="231" t="s">
        <v>3084</v>
      </c>
      <c r="Q128" s="82" t="s">
        <v>264</v>
      </c>
      <c r="R128" s="79" t="s">
        <v>3091</v>
      </c>
      <c r="S128" s="82" t="s">
        <v>3092</v>
      </c>
    </row>
    <row r="129" spans="2:19">
      <c r="B129" s="79" t="s">
        <v>3036</v>
      </c>
      <c r="C129" s="237" t="s">
        <v>3119</v>
      </c>
      <c r="D129" s="82" t="s">
        <v>3036</v>
      </c>
      <c r="E129" s="82" t="s">
        <v>1793</v>
      </c>
      <c r="F129" s="82" t="s">
        <v>3044</v>
      </c>
      <c r="G129" s="82" t="s">
        <v>3120</v>
      </c>
      <c r="H129" s="82" t="s">
        <v>7</v>
      </c>
      <c r="I129" s="82" t="s">
        <v>184</v>
      </c>
      <c r="J129" s="111">
        <v>44</v>
      </c>
      <c r="K129" s="82" t="s">
        <v>3122</v>
      </c>
      <c r="L129" s="111">
        <v>2</v>
      </c>
      <c r="M129" s="237">
        <v>57</v>
      </c>
      <c r="N129" s="237">
        <v>11</v>
      </c>
      <c r="O129" s="82" t="s">
        <v>886</v>
      </c>
      <c r="P129" s="231" t="s">
        <v>1696</v>
      </c>
      <c r="Q129" s="82" t="s">
        <v>264</v>
      </c>
      <c r="R129" s="79" t="s">
        <v>3123</v>
      </c>
      <c r="S129" s="82" t="s">
        <v>3124</v>
      </c>
    </row>
    <row r="130" spans="2:19">
      <c r="B130" s="79" t="s">
        <v>3088</v>
      </c>
      <c r="C130" s="237" t="s">
        <v>3143</v>
      </c>
      <c r="D130" s="82" t="s">
        <v>3036</v>
      </c>
      <c r="E130" s="82" t="s">
        <v>495</v>
      </c>
      <c r="F130" s="82" t="s">
        <v>3044</v>
      </c>
      <c r="G130" s="82" t="s">
        <v>3144</v>
      </c>
      <c r="H130" s="82" t="s">
        <v>7</v>
      </c>
      <c r="I130" s="82" t="s">
        <v>184</v>
      </c>
      <c r="J130" s="111">
        <v>59</v>
      </c>
      <c r="K130" s="82" t="s">
        <v>3146</v>
      </c>
      <c r="L130" s="111">
        <v>4</v>
      </c>
      <c r="M130" s="237">
        <v>2</v>
      </c>
      <c r="N130" s="237">
        <v>13</v>
      </c>
      <c r="O130" s="82" t="s">
        <v>2090</v>
      </c>
      <c r="P130" s="231" t="s">
        <v>3535</v>
      </c>
      <c r="Q130" s="82" t="s">
        <v>264</v>
      </c>
      <c r="R130" s="79" t="s">
        <v>3147</v>
      </c>
      <c r="S130" s="82" t="s">
        <v>3148</v>
      </c>
    </row>
    <row r="131" spans="2:19">
      <c r="B131" s="79" t="s">
        <v>3044</v>
      </c>
      <c r="C131" s="237" t="s">
        <v>3149</v>
      </c>
      <c r="D131" s="82" t="s">
        <v>3044</v>
      </c>
      <c r="E131" s="82" t="s">
        <v>3150</v>
      </c>
      <c r="F131" s="82" t="s">
        <v>3036</v>
      </c>
      <c r="G131" s="82" t="s">
        <v>3151</v>
      </c>
      <c r="H131" s="82" t="s">
        <v>8</v>
      </c>
      <c r="I131" s="82" t="s">
        <v>184</v>
      </c>
      <c r="J131" s="111">
        <v>49</v>
      </c>
      <c r="K131" s="82" t="s">
        <v>3153</v>
      </c>
      <c r="L131" s="111">
        <v>3</v>
      </c>
      <c r="M131" s="237">
        <v>26</v>
      </c>
      <c r="N131" s="237">
        <v>20</v>
      </c>
      <c r="O131" s="82" t="s">
        <v>3155</v>
      </c>
      <c r="P131" s="231" t="s">
        <v>3154</v>
      </c>
      <c r="Q131" s="82" t="s">
        <v>264</v>
      </c>
      <c r="R131" s="79" t="s">
        <v>3156</v>
      </c>
      <c r="S131" s="82" t="s">
        <v>3157</v>
      </c>
    </row>
    <row r="132" spans="2:19">
      <c r="B132" s="79" t="s">
        <v>3089</v>
      </c>
      <c r="C132" s="237" t="s">
        <v>3158</v>
      </c>
      <c r="D132" s="82" t="s">
        <v>3036</v>
      </c>
      <c r="E132" s="82" t="s">
        <v>178</v>
      </c>
      <c r="F132" s="82" t="s">
        <v>3044</v>
      </c>
      <c r="G132" s="82" t="s">
        <v>3159</v>
      </c>
      <c r="H132" s="82" t="s">
        <v>7</v>
      </c>
      <c r="I132" s="82" t="s">
        <v>184</v>
      </c>
      <c r="J132" s="111">
        <v>51</v>
      </c>
      <c r="K132" s="82" t="s">
        <v>3161</v>
      </c>
      <c r="L132" s="111">
        <v>3</v>
      </c>
      <c r="M132" s="237">
        <v>30</v>
      </c>
      <c r="N132" s="237">
        <v>40</v>
      </c>
      <c r="O132" s="82" t="s">
        <v>3155</v>
      </c>
      <c r="P132" s="231" t="s">
        <v>3154</v>
      </c>
      <c r="Q132" s="82" t="s">
        <v>264</v>
      </c>
      <c r="R132" s="79" t="s">
        <v>3162</v>
      </c>
      <c r="S132" s="82" t="s">
        <v>3163</v>
      </c>
    </row>
    <row r="133" spans="2:19">
      <c r="B133" s="79" t="s">
        <v>7</v>
      </c>
      <c r="C133" s="237" t="s">
        <v>3344</v>
      </c>
      <c r="D133" s="82" t="s">
        <v>3036</v>
      </c>
      <c r="E133" s="82" t="s">
        <v>678</v>
      </c>
      <c r="F133" s="82" t="s">
        <v>3044</v>
      </c>
      <c r="G133" s="82" t="s">
        <v>3345</v>
      </c>
      <c r="H133" s="82" t="s">
        <v>7</v>
      </c>
      <c r="I133" s="82" t="s">
        <v>184</v>
      </c>
      <c r="J133" s="111">
        <v>72</v>
      </c>
      <c r="K133" s="82" t="s">
        <v>3347</v>
      </c>
      <c r="L133" s="111">
        <v>4</v>
      </c>
      <c r="M133" s="237">
        <v>9</v>
      </c>
      <c r="N133" s="237">
        <v>14</v>
      </c>
      <c r="O133" s="82" t="s">
        <v>1329</v>
      </c>
      <c r="P133" s="231" t="s">
        <v>3341</v>
      </c>
      <c r="Q133" s="82" t="s">
        <v>264</v>
      </c>
      <c r="R133" s="79" t="s">
        <v>3348</v>
      </c>
      <c r="S133" s="82" t="s">
        <v>3349</v>
      </c>
    </row>
    <row r="134" spans="2:19">
      <c r="B134" s="79" t="s">
        <v>3073</v>
      </c>
      <c r="C134" s="237" t="s">
        <v>3223</v>
      </c>
      <c r="D134" s="82" t="s">
        <v>3036</v>
      </c>
      <c r="E134" s="82" t="s">
        <v>1013</v>
      </c>
      <c r="F134" s="82" t="s">
        <v>3044</v>
      </c>
      <c r="G134" s="82" t="s">
        <v>3383</v>
      </c>
      <c r="H134" s="82" t="s">
        <v>7</v>
      </c>
      <c r="I134" s="82" t="s">
        <v>184</v>
      </c>
      <c r="J134" s="111">
        <v>67</v>
      </c>
      <c r="K134" s="82" t="s">
        <v>3384</v>
      </c>
      <c r="L134" s="111">
        <v>4</v>
      </c>
      <c r="M134" s="237">
        <v>17</v>
      </c>
      <c r="N134" s="237">
        <v>53</v>
      </c>
      <c r="O134" s="82" t="s">
        <v>409</v>
      </c>
      <c r="P134" s="231" t="s">
        <v>3539</v>
      </c>
      <c r="Q134" s="82" t="s">
        <v>264</v>
      </c>
      <c r="R134" s="79" t="s">
        <v>3385</v>
      </c>
      <c r="S134" s="82" t="s">
        <v>3386</v>
      </c>
    </row>
    <row r="135" spans="2:19">
      <c r="B135" s="79" t="s">
        <v>3090</v>
      </c>
      <c r="C135" s="237" t="s">
        <v>3443</v>
      </c>
      <c r="D135" s="82" t="s">
        <v>3036</v>
      </c>
      <c r="E135" s="82" t="s">
        <v>2307</v>
      </c>
      <c r="F135" s="82" t="s">
        <v>3044</v>
      </c>
      <c r="G135" s="82" t="s">
        <v>3444</v>
      </c>
      <c r="H135" s="82" t="s">
        <v>7</v>
      </c>
      <c r="I135" s="82" t="s">
        <v>184</v>
      </c>
      <c r="J135" s="111">
        <v>55</v>
      </c>
      <c r="K135" s="82" t="s">
        <v>3445</v>
      </c>
      <c r="L135" s="111">
        <v>3</v>
      </c>
      <c r="M135" s="237">
        <v>50</v>
      </c>
      <c r="N135" s="237">
        <v>18</v>
      </c>
      <c r="O135" s="82" t="s">
        <v>359</v>
      </c>
      <c r="P135" s="231" t="s">
        <v>459</v>
      </c>
      <c r="Q135" s="82" t="s">
        <v>264</v>
      </c>
      <c r="R135" s="79" t="s">
        <v>3446</v>
      </c>
      <c r="S135" s="82" t="s">
        <v>3447</v>
      </c>
    </row>
    <row r="136" spans="2:19">
      <c r="B136" s="79" t="s">
        <v>3084</v>
      </c>
      <c r="C136" s="237" t="s">
        <v>3463</v>
      </c>
      <c r="D136" s="82" t="s">
        <v>3044</v>
      </c>
      <c r="E136" s="82" t="s">
        <v>3464</v>
      </c>
      <c r="F136" s="82" t="s">
        <v>3036</v>
      </c>
      <c r="G136" s="82" t="s">
        <v>3465</v>
      </c>
      <c r="H136" s="82" t="s">
        <v>8</v>
      </c>
      <c r="I136" s="82" t="s">
        <v>184</v>
      </c>
      <c r="J136" s="111">
        <v>64</v>
      </c>
      <c r="K136" s="82" t="s">
        <v>3466</v>
      </c>
      <c r="L136" s="111">
        <v>4</v>
      </c>
      <c r="M136" s="237">
        <v>2</v>
      </c>
      <c r="N136" s="237">
        <v>46</v>
      </c>
      <c r="O136" s="82" t="s">
        <v>2058</v>
      </c>
      <c r="P136" s="231" t="s">
        <v>3540</v>
      </c>
      <c r="Q136" s="82" t="s">
        <v>264</v>
      </c>
      <c r="R136" s="79" t="s">
        <v>3468</v>
      </c>
      <c r="S136" s="82" t="s">
        <v>3469</v>
      </c>
    </row>
    <row r="137" spans="2:19">
      <c r="B137" s="79" t="s">
        <v>264</v>
      </c>
    </row>
    <row r="138" spans="2:19">
      <c r="B138" s="79" t="s">
        <v>3085</v>
      </c>
    </row>
    <row r="139" spans="2:19">
      <c r="B139" s="79" t="s">
        <v>3091</v>
      </c>
    </row>
    <row r="140" spans="2:19">
      <c r="B140" s="79" t="s">
        <v>3092</v>
      </c>
    </row>
    <row r="141" spans="2:19">
      <c r="B141" s="79" t="s">
        <v>2219</v>
      </c>
    </row>
    <row r="142" spans="2:19">
      <c r="B142" s="79" t="s">
        <v>3044</v>
      </c>
    </row>
    <row r="143" spans="2:19">
      <c r="B143" s="79" t="s">
        <v>3093</v>
      </c>
    </row>
    <row r="144" spans="2:19">
      <c r="B144" s="79" t="s">
        <v>3036</v>
      </c>
    </row>
    <row r="145" spans="2:2">
      <c r="B145" s="79" t="s">
        <v>3094</v>
      </c>
    </row>
    <row r="146" spans="2:2">
      <c r="B146" s="79" t="s">
        <v>7</v>
      </c>
    </row>
    <row r="147" spans="2:2">
      <c r="B147" s="79" t="s">
        <v>3095</v>
      </c>
    </row>
    <row r="148" spans="2:2">
      <c r="B148" s="79" t="s">
        <v>3096</v>
      </c>
    </row>
    <row r="149" spans="2:2">
      <c r="B149" s="79" t="s">
        <v>3097</v>
      </c>
    </row>
    <row r="150" spans="2:2">
      <c r="B150" s="79" t="s">
        <v>264</v>
      </c>
    </row>
    <row r="151" spans="2:2">
      <c r="B151" s="79" t="s">
        <v>3098</v>
      </c>
    </row>
    <row r="152" spans="2:2">
      <c r="B152" s="79" t="s">
        <v>3099</v>
      </c>
    </row>
    <row r="153" spans="2:2">
      <c r="B153" s="79" t="s">
        <v>3100</v>
      </c>
    </row>
    <row r="154" spans="2:2">
      <c r="B154" s="79" t="s">
        <v>2218</v>
      </c>
    </row>
    <row r="155" spans="2:2">
      <c r="B155" s="79" t="s">
        <v>3036</v>
      </c>
    </row>
    <row r="156" spans="2:2">
      <c r="B156" s="79" t="s">
        <v>307</v>
      </c>
    </row>
    <row r="157" spans="2:2">
      <c r="B157" s="79" t="s">
        <v>3044</v>
      </c>
    </row>
    <row r="158" spans="2:2">
      <c r="B158" s="79" t="s">
        <v>307</v>
      </c>
    </row>
    <row r="159" spans="2:2">
      <c r="B159" s="79" t="s">
        <v>3045</v>
      </c>
    </row>
    <row r="160" spans="2:2">
      <c r="B160" s="79" t="s">
        <v>3101</v>
      </c>
    </row>
    <row r="161" spans="2:2">
      <c r="B161" s="79" t="s">
        <v>3102</v>
      </c>
    </row>
    <row r="162" spans="2:2">
      <c r="B162" s="79" t="s">
        <v>3097</v>
      </c>
    </row>
    <row r="163" spans="2:2">
      <c r="B163" s="79" t="s">
        <v>268</v>
      </c>
    </row>
    <row r="164" spans="2:2">
      <c r="B164" s="79" t="s">
        <v>3098</v>
      </c>
    </row>
    <row r="165" spans="2:2">
      <c r="B165" s="79" t="s">
        <v>3103</v>
      </c>
    </row>
    <row r="166" spans="2:2">
      <c r="B166" s="79" t="s">
        <v>3104</v>
      </c>
    </row>
    <row r="167" spans="2:2">
      <c r="B167" s="79" t="s">
        <v>2223</v>
      </c>
    </row>
    <row r="168" spans="2:2">
      <c r="B168" s="79" t="s">
        <v>3044</v>
      </c>
    </row>
    <row r="169" spans="2:2">
      <c r="B169" s="79" t="s">
        <v>3105</v>
      </c>
    </row>
    <row r="170" spans="2:2">
      <c r="B170" s="79" t="s">
        <v>3036</v>
      </c>
    </row>
    <row r="171" spans="2:2">
      <c r="B171" s="79" t="s">
        <v>3106</v>
      </c>
    </row>
    <row r="172" spans="2:2">
      <c r="B172" s="79" t="s">
        <v>7</v>
      </c>
    </row>
    <row r="173" spans="2:2">
      <c r="B173" s="79" t="s">
        <v>3107</v>
      </c>
    </row>
    <row r="174" spans="2:2">
      <c r="B174" s="79" t="s">
        <v>3108</v>
      </c>
    </row>
    <row r="175" spans="2:2">
      <c r="B175" s="79" t="s">
        <v>2410</v>
      </c>
    </row>
    <row r="176" spans="2:2">
      <c r="B176" s="79" t="s">
        <v>264</v>
      </c>
    </row>
    <row r="177" spans="2:2">
      <c r="B177" s="79" t="s">
        <v>2408</v>
      </c>
    </row>
    <row r="178" spans="2:2">
      <c r="B178" s="79" t="s">
        <v>3109</v>
      </c>
    </row>
    <row r="179" spans="2:2">
      <c r="B179" s="79" t="s">
        <v>3110</v>
      </c>
    </row>
    <row r="180" spans="2:2">
      <c r="B180" s="79" t="s">
        <v>2224</v>
      </c>
    </row>
    <row r="181" spans="2:2">
      <c r="B181" s="79" t="s">
        <v>3036</v>
      </c>
    </row>
    <row r="182" spans="2:2">
      <c r="B182" s="79" t="s">
        <v>307</v>
      </c>
    </row>
    <row r="183" spans="2:2">
      <c r="B183" s="79" t="s">
        <v>3044</v>
      </c>
    </row>
    <row r="184" spans="2:2">
      <c r="B184" s="79" t="s">
        <v>416</v>
      </c>
    </row>
    <row r="185" spans="2:2">
      <c r="B185" s="79" t="s">
        <v>3045</v>
      </c>
    </row>
    <row r="186" spans="2:2">
      <c r="B186" s="79" t="s">
        <v>3111</v>
      </c>
    </row>
    <row r="187" spans="2:2">
      <c r="B187" s="79" t="s">
        <v>3112</v>
      </c>
    </row>
    <row r="188" spans="2:2">
      <c r="B188" s="79" t="s">
        <v>2410</v>
      </c>
    </row>
    <row r="189" spans="2:2">
      <c r="B189" s="79" t="s">
        <v>266</v>
      </c>
    </row>
    <row r="190" spans="2:2">
      <c r="B190" s="79" t="s">
        <v>2408</v>
      </c>
    </row>
    <row r="191" spans="2:2">
      <c r="B191" s="79" t="s">
        <v>3113</v>
      </c>
    </row>
    <row r="192" spans="2:2">
      <c r="B192" s="79" t="s">
        <v>3114</v>
      </c>
    </row>
    <row r="193" spans="2:2">
      <c r="B193" s="79" t="s">
        <v>2221</v>
      </c>
    </row>
    <row r="194" spans="2:2">
      <c r="B194" s="79" t="s">
        <v>3044</v>
      </c>
    </row>
    <row r="195" spans="2:2">
      <c r="B195" s="79" t="s">
        <v>324</v>
      </c>
    </row>
    <row r="196" spans="2:2">
      <c r="B196" s="79" t="s">
        <v>3036</v>
      </c>
    </row>
    <row r="197" spans="2:2">
      <c r="B197" s="79" t="s">
        <v>307</v>
      </c>
    </row>
    <row r="198" spans="2:2">
      <c r="B198" s="79" t="s">
        <v>3045</v>
      </c>
    </row>
    <row r="199" spans="2:2">
      <c r="B199" s="79" t="s">
        <v>3115</v>
      </c>
    </row>
    <row r="200" spans="2:2">
      <c r="B200" s="79" t="s">
        <v>3116</v>
      </c>
    </row>
    <row r="201" spans="2:2">
      <c r="B201" s="79" t="s">
        <v>1696</v>
      </c>
    </row>
    <row r="202" spans="2:2">
      <c r="B202" s="79" t="s">
        <v>268</v>
      </c>
    </row>
    <row r="203" spans="2:2">
      <c r="B203" s="79" t="s">
        <v>886</v>
      </c>
    </row>
    <row r="204" spans="2:2">
      <c r="B204" s="79" t="s">
        <v>3117</v>
      </c>
    </row>
    <row r="205" spans="2:2">
      <c r="B205" s="79" t="s">
        <v>3118</v>
      </c>
    </row>
    <row r="206" spans="2:2">
      <c r="B206" s="79" t="s">
        <v>3119</v>
      </c>
    </row>
    <row r="207" spans="2:2">
      <c r="B207" s="79" t="s">
        <v>3036</v>
      </c>
    </row>
    <row r="208" spans="2:2">
      <c r="B208" s="79" t="s">
        <v>1793</v>
      </c>
    </row>
    <row r="209" spans="2:2">
      <c r="B209" s="79" t="s">
        <v>3044</v>
      </c>
    </row>
    <row r="210" spans="2:2">
      <c r="B210" s="79" t="s">
        <v>3120</v>
      </c>
    </row>
    <row r="211" spans="2:2">
      <c r="B211" s="79" t="s">
        <v>7</v>
      </c>
    </row>
    <row r="212" spans="2:2">
      <c r="B212" s="79" t="s">
        <v>3121</v>
      </c>
    </row>
    <row r="213" spans="2:2">
      <c r="B213" s="79" t="s">
        <v>3122</v>
      </c>
    </row>
    <row r="214" spans="2:2">
      <c r="B214" s="79" t="s">
        <v>1696</v>
      </c>
    </row>
    <row r="215" spans="2:2">
      <c r="B215" s="79" t="s">
        <v>264</v>
      </c>
    </row>
    <row r="216" spans="2:2">
      <c r="B216" s="79" t="s">
        <v>886</v>
      </c>
    </row>
    <row r="217" spans="2:2">
      <c r="B217" s="79" t="s">
        <v>3123</v>
      </c>
    </row>
    <row r="218" spans="2:2">
      <c r="B218" s="79" t="s">
        <v>3124</v>
      </c>
    </row>
    <row r="219" spans="2:2">
      <c r="B219" s="79" t="s">
        <v>3125</v>
      </c>
    </row>
    <row r="220" spans="2:2">
      <c r="B220" s="79" t="s">
        <v>3044</v>
      </c>
    </row>
    <row r="221" spans="2:2">
      <c r="B221" s="79" t="s">
        <v>3126</v>
      </c>
    </row>
    <row r="222" spans="2:2">
      <c r="B222" s="79" t="s">
        <v>3036</v>
      </c>
    </row>
    <row r="223" spans="2:2">
      <c r="B223" s="79" t="s">
        <v>3127</v>
      </c>
    </row>
    <row r="224" spans="2:2">
      <c r="B224" s="79" t="s">
        <v>7</v>
      </c>
    </row>
    <row r="225" spans="2:2">
      <c r="B225" s="79" t="s">
        <v>3107</v>
      </c>
    </row>
    <row r="226" spans="2:2">
      <c r="B226" s="79" t="s">
        <v>3128</v>
      </c>
    </row>
    <row r="227" spans="2:2">
      <c r="B227" s="79" t="s">
        <v>3129</v>
      </c>
    </row>
    <row r="228" spans="2:2">
      <c r="B228" s="79" t="s">
        <v>264</v>
      </c>
    </row>
    <row r="229" spans="2:2">
      <c r="B229" s="79" t="s">
        <v>3130</v>
      </c>
    </row>
    <row r="230" spans="2:2">
      <c r="B230" s="79" t="s">
        <v>3131</v>
      </c>
    </row>
    <row r="231" spans="2:2">
      <c r="B231" s="79" t="s">
        <v>3132</v>
      </c>
    </row>
    <row r="232" spans="2:2">
      <c r="B232" s="79" t="s">
        <v>653</v>
      </c>
    </row>
    <row r="233" spans="2:2">
      <c r="B233" s="79" t="s">
        <v>3036</v>
      </c>
    </row>
    <row r="234" spans="2:2">
      <c r="B234" s="79" t="s">
        <v>307</v>
      </c>
    </row>
    <row r="235" spans="2:2">
      <c r="B235" s="79" t="s">
        <v>3044</v>
      </c>
    </row>
    <row r="236" spans="2:2">
      <c r="B236" s="79" t="s">
        <v>322</v>
      </c>
    </row>
    <row r="237" spans="2:2">
      <c r="B237" s="79" t="s">
        <v>3045</v>
      </c>
    </row>
    <row r="238" spans="2:2">
      <c r="B238" s="79" t="s">
        <v>3133</v>
      </c>
    </row>
    <row r="239" spans="2:2">
      <c r="B239" s="79" t="s">
        <v>3134</v>
      </c>
    </row>
    <row r="240" spans="2:2">
      <c r="B240" s="79" t="s">
        <v>3129</v>
      </c>
    </row>
    <row r="241" spans="2:2">
      <c r="B241" s="79" t="s">
        <v>268</v>
      </c>
    </row>
    <row r="242" spans="2:2">
      <c r="B242" s="79" t="s">
        <v>3130</v>
      </c>
    </row>
    <row r="243" spans="2:2">
      <c r="B243" s="79" t="s">
        <v>3135</v>
      </c>
    </row>
    <row r="244" spans="2:2">
      <c r="B244" s="79" t="s">
        <v>3136</v>
      </c>
    </row>
    <row r="245" spans="2:2">
      <c r="B245" s="79" t="s">
        <v>3137</v>
      </c>
    </row>
    <row r="246" spans="2:2">
      <c r="B246" s="79" t="s">
        <v>3044</v>
      </c>
    </row>
    <row r="247" spans="2:2">
      <c r="B247" s="79" t="s">
        <v>324</v>
      </c>
    </row>
    <row r="248" spans="2:2">
      <c r="B248" s="79" t="s">
        <v>3036</v>
      </c>
    </row>
    <row r="249" spans="2:2">
      <c r="B249" s="79" t="s">
        <v>307</v>
      </c>
    </row>
    <row r="250" spans="2:2">
      <c r="B250" s="79" t="s">
        <v>3045</v>
      </c>
    </row>
    <row r="251" spans="2:2">
      <c r="B251" s="79" t="s">
        <v>3138</v>
      </c>
    </row>
    <row r="252" spans="2:2">
      <c r="B252" s="79" t="s">
        <v>3139</v>
      </c>
    </row>
    <row r="253" spans="2:2">
      <c r="B253" s="79" t="s">
        <v>3140</v>
      </c>
    </row>
    <row r="254" spans="2:2">
      <c r="B254" s="79" t="s">
        <v>262</v>
      </c>
    </row>
    <row r="255" spans="2:2">
      <c r="B255" s="79" t="s">
        <v>2090</v>
      </c>
    </row>
    <row r="256" spans="2:2">
      <c r="B256" s="79" t="s">
        <v>3141</v>
      </c>
    </row>
    <row r="257" spans="2:2">
      <c r="B257" s="79" t="s">
        <v>3142</v>
      </c>
    </row>
    <row r="258" spans="2:2">
      <c r="B258" s="79" t="s">
        <v>3143</v>
      </c>
    </row>
    <row r="259" spans="2:2">
      <c r="B259" s="79" t="s">
        <v>3036</v>
      </c>
    </row>
    <row r="260" spans="2:2">
      <c r="B260" s="79" t="s">
        <v>495</v>
      </c>
    </row>
    <row r="261" spans="2:2">
      <c r="B261" s="79" t="s">
        <v>3044</v>
      </c>
    </row>
    <row r="262" spans="2:2">
      <c r="B262" s="79" t="s">
        <v>3144</v>
      </c>
    </row>
    <row r="263" spans="2:2">
      <c r="B263" s="79" t="s">
        <v>7</v>
      </c>
    </row>
    <row r="264" spans="2:2">
      <c r="B264" s="79" t="s">
        <v>3145</v>
      </c>
    </row>
    <row r="265" spans="2:2">
      <c r="B265" s="79" t="s">
        <v>3146</v>
      </c>
    </row>
    <row r="266" spans="2:2">
      <c r="B266" s="79" t="s">
        <v>3140</v>
      </c>
    </row>
    <row r="267" spans="2:2">
      <c r="B267" s="79" t="s">
        <v>264</v>
      </c>
    </row>
    <row r="268" spans="2:2">
      <c r="B268" s="79" t="s">
        <v>2090</v>
      </c>
    </row>
    <row r="269" spans="2:2">
      <c r="B269" s="79" t="s">
        <v>3147</v>
      </c>
    </row>
    <row r="270" spans="2:2">
      <c r="B270" s="79" t="s">
        <v>3148</v>
      </c>
    </row>
    <row r="271" spans="2:2">
      <c r="B271" s="79" t="s">
        <v>3149</v>
      </c>
    </row>
    <row r="272" spans="2:2">
      <c r="B272" s="79" t="s">
        <v>3044</v>
      </c>
    </row>
    <row r="273" spans="2:2">
      <c r="B273" s="79" t="s">
        <v>3150</v>
      </c>
    </row>
    <row r="274" spans="2:2">
      <c r="B274" s="79" t="s">
        <v>3036</v>
      </c>
    </row>
    <row r="275" spans="2:2">
      <c r="B275" s="79" t="s">
        <v>3151</v>
      </c>
    </row>
    <row r="276" spans="2:2">
      <c r="B276" s="79" t="s">
        <v>8</v>
      </c>
    </row>
    <row r="277" spans="2:2">
      <c r="B277" s="79" t="s">
        <v>3152</v>
      </c>
    </row>
    <row r="278" spans="2:2">
      <c r="B278" s="79" t="s">
        <v>3153</v>
      </c>
    </row>
    <row r="279" spans="2:2">
      <c r="B279" s="79" t="s">
        <v>3154</v>
      </c>
    </row>
    <row r="280" spans="2:2">
      <c r="B280" s="79" t="s">
        <v>264</v>
      </c>
    </row>
    <row r="281" spans="2:2">
      <c r="B281" s="79" t="s">
        <v>3155</v>
      </c>
    </row>
    <row r="282" spans="2:2">
      <c r="B282" s="79" t="s">
        <v>3156</v>
      </c>
    </row>
    <row r="283" spans="2:2">
      <c r="B283" s="79" t="s">
        <v>3157</v>
      </c>
    </row>
    <row r="284" spans="2:2">
      <c r="B284" s="79" t="s">
        <v>3158</v>
      </c>
    </row>
    <row r="285" spans="2:2">
      <c r="B285" s="79" t="s">
        <v>3036</v>
      </c>
    </row>
    <row r="286" spans="2:2">
      <c r="B286" s="79" t="s">
        <v>178</v>
      </c>
    </row>
    <row r="287" spans="2:2">
      <c r="B287" s="79" t="s">
        <v>3044</v>
      </c>
    </row>
    <row r="288" spans="2:2">
      <c r="B288" s="79" t="s">
        <v>3159</v>
      </c>
    </row>
    <row r="289" spans="2:2">
      <c r="B289" s="79" t="s">
        <v>7</v>
      </c>
    </row>
    <row r="290" spans="2:2">
      <c r="B290" s="79" t="s">
        <v>3160</v>
      </c>
    </row>
    <row r="291" spans="2:2">
      <c r="B291" s="79" t="s">
        <v>3161</v>
      </c>
    </row>
    <row r="292" spans="2:2">
      <c r="B292" s="79" t="s">
        <v>3154</v>
      </c>
    </row>
    <row r="293" spans="2:2">
      <c r="B293" s="79" t="s">
        <v>264</v>
      </c>
    </row>
    <row r="294" spans="2:2">
      <c r="B294" s="79" t="s">
        <v>3155</v>
      </c>
    </row>
    <row r="295" spans="2:2">
      <c r="B295" s="79" t="s">
        <v>3162</v>
      </c>
    </row>
    <row r="296" spans="2:2">
      <c r="B296" s="79" t="s">
        <v>3163</v>
      </c>
    </row>
    <row r="297" spans="2:2">
      <c r="B297" s="79" t="s">
        <v>3164</v>
      </c>
    </row>
    <row r="298" spans="2:2">
      <c r="B298" s="79" t="s">
        <v>3044</v>
      </c>
    </row>
    <row r="299" spans="2:2">
      <c r="B299" s="79" t="s">
        <v>322</v>
      </c>
    </row>
    <row r="300" spans="2:2">
      <c r="B300" s="79" t="s">
        <v>3036</v>
      </c>
    </row>
    <row r="301" spans="2:2">
      <c r="B301" s="79" t="s">
        <v>307</v>
      </c>
    </row>
    <row r="302" spans="2:2">
      <c r="B302" s="79" t="s">
        <v>3045</v>
      </c>
    </row>
    <row r="303" spans="2:2">
      <c r="B303" s="79" t="s">
        <v>3165</v>
      </c>
    </row>
    <row r="304" spans="2:2">
      <c r="B304" s="79" t="s">
        <v>3166</v>
      </c>
    </row>
    <row r="305" spans="2:2">
      <c r="B305" s="79" t="s">
        <v>271</v>
      </c>
    </row>
    <row r="306" spans="2:2">
      <c r="B306" s="79" t="s">
        <v>266</v>
      </c>
    </row>
    <row r="307" spans="2:2">
      <c r="B307" s="79" t="s">
        <v>2004</v>
      </c>
    </row>
    <row r="308" spans="2:2">
      <c r="B308" s="79" t="s">
        <v>3167</v>
      </c>
    </row>
    <row r="309" spans="2:2">
      <c r="B309" s="79" t="s">
        <v>3168</v>
      </c>
    </row>
    <row r="310" spans="2:2">
      <c r="B310" s="79" t="s">
        <v>3169</v>
      </c>
    </row>
    <row r="311" spans="2:2">
      <c r="B311" s="79" t="s">
        <v>3036</v>
      </c>
    </row>
    <row r="312" spans="2:2">
      <c r="B312" s="79" t="s">
        <v>307</v>
      </c>
    </row>
    <row r="313" spans="2:2">
      <c r="B313" s="79" t="s">
        <v>3044</v>
      </c>
    </row>
    <row r="314" spans="2:2">
      <c r="B314" s="79" t="s">
        <v>2317</v>
      </c>
    </row>
    <row r="315" spans="2:2">
      <c r="B315" s="79" t="s">
        <v>3045</v>
      </c>
    </row>
    <row r="316" spans="2:2">
      <c r="B316" s="79" t="s">
        <v>3170</v>
      </c>
    </row>
    <row r="317" spans="2:2">
      <c r="B317" s="79" t="s">
        <v>3171</v>
      </c>
    </row>
    <row r="318" spans="2:2">
      <c r="B318" s="79" t="s">
        <v>271</v>
      </c>
    </row>
    <row r="319" spans="2:2">
      <c r="B319" s="79" t="s">
        <v>266</v>
      </c>
    </row>
    <row r="320" spans="2:2">
      <c r="B320" s="79" t="s">
        <v>2004</v>
      </c>
    </row>
    <row r="321" spans="2:2">
      <c r="B321" s="79" t="s">
        <v>3172</v>
      </c>
    </row>
    <row r="322" spans="2:2">
      <c r="B322" s="79" t="s">
        <v>3173</v>
      </c>
    </row>
    <row r="323" spans="2:2">
      <c r="B323" s="79" t="s">
        <v>3174</v>
      </c>
    </row>
    <row r="324" spans="2:2">
      <c r="B324" s="79" t="s">
        <v>3044</v>
      </c>
    </row>
    <row r="325" spans="2:2">
      <c r="B325" s="79" t="s">
        <v>3175</v>
      </c>
    </row>
    <row r="326" spans="2:2">
      <c r="B326" s="79" t="s">
        <v>3036</v>
      </c>
    </row>
    <row r="327" spans="2:2">
      <c r="B327" s="79" t="s">
        <v>3176</v>
      </c>
    </row>
    <row r="328" spans="2:2">
      <c r="B328" s="79" t="s">
        <v>7</v>
      </c>
    </row>
    <row r="329" spans="2:2">
      <c r="B329" s="79" t="s">
        <v>3177</v>
      </c>
    </row>
    <row r="330" spans="2:2">
      <c r="B330" s="79" t="s">
        <v>3178</v>
      </c>
    </row>
    <row r="331" spans="2:2">
      <c r="B331" s="79" t="s">
        <v>3179</v>
      </c>
    </row>
    <row r="332" spans="2:2">
      <c r="B332" s="79" t="s">
        <v>264</v>
      </c>
    </row>
    <row r="333" spans="2:2">
      <c r="B333" s="79" t="s">
        <v>357</v>
      </c>
    </row>
    <row r="334" spans="2:2">
      <c r="B334" s="79" t="s">
        <v>3180</v>
      </c>
    </row>
    <row r="335" spans="2:2">
      <c r="B335" s="79" t="s">
        <v>3181</v>
      </c>
    </row>
    <row r="336" spans="2:2">
      <c r="B336" s="79" t="s">
        <v>3182</v>
      </c>
    </row>
    <row r="337" spans="2:2">
      <c r="B337" s="79" t="s">
        <v>3036</v>
      </c>
    </row>
    <row r="338" spans="2:2">
      <c r="B338" s="79" t="s">
        <v>307</v>
      </c>
    </row>
    <row r="339" spans="2:2">
      <c r="B339" s="79" t="s">
        <v>3044</v>
      </c>
    </row>
    <row r="340" spans="2:2">
      <c r="B340" s="79" t="s">
        <v>307</v>
      </c>
    </row>
    <row r="341" spans="2:2">
      <c r="B341" s="79" t="s">
        <v>3045</v>
      </c>
    </row>
    <row r="342" spans="2:2">
      <c r="B342" s="79" t="s">
        <v>3183</v>
      </c>
    </row>
    <row r="343" spans="2:2">
      <c r="B343" s="79" t="s">
        <v>3184</v>
      </c>
    </row>
    <row r="344" spans="2:2">
      <c r="B344" s="79" t="s">
        <v>3179</v>
      </c>
    </row>
    <row r="345" spans="2:2">
      <c r="B345" s="79" t="s">
        <v>266</v>
      </c>
    </row>
    <row r="346" spans="2:2">
      <c r="B346" s="79" t="s">
        <v>357</v>
      </c>
    </row>
    <row r="347" spans="2:2">
      <c r="B347" s="79" t="s">
        <v>3185</v>
      </c>
    </row>
    <row r="348" spans="2:2">
      <c r="B348" s="79" t="s">
        <v>3186</v>
      </c>
    </row>
    <row r="349" spans="2:2">
      <c r="B349" s="79" t="s">
        <v>3187</v>
      </c>
    </row>
    <row r="350" spans="2:2">
      <c r="B350" s="79" t="s">
        <v>3044</v>
      </c>
    </row>
    <row r="351" spans="2:2">
      <c r="B351" s="79" t="s">
        <v>3188</v>
      </c>
    </row>
    <row r="352" spans="2:2">
      <c r="B352" s="79" t="s">
        <v>3036</v>
      </c>
    </row>
    <row r="353" spans="2:2">
      <c r="B353" s="79" t="s">
        <v>3189</v>
      </c>
    </row>
    <row r="354" spans="2:2">
      <c r="B354" s="79" t="s">
        <v>7</v>
      </c>
    </row>
    <row r="355" spans="2:2">
      <c r="B355" s="79" t="s">
        <v>3190</v>
      </c>
    </row>
    <row r="356" spans="2:2">
      <c r="B356" s="79" t="s">
        <v>3191</v>
      </c>
    </row>
    <row r="357" spans="2:2">
      <c r="B357" s="79" t="s">
        <v>290</v>
      </c>
    </row>
    <row r="358" spans="2:2">
      <c r="B358" s="79" t="s">
        <v>264</v>
      </c>
    </row>
    <row r="359" spans="2:2">
      <c r="B359" s="79" t="s">
        <v>24</v>
      </c>
    </row>
    <row r="360" spans="2:2">
      <c r="B360" s="79" t="s">
        <v>3192</v>
      </c>
    </row>
    <row r="361" spans="2:2">
      <c r="B361" s="79" t="s">
        <v>3193</v>
      </c>
    </row>
    <row r="362" spans="2:2">
      <c r="B362" s="79" t="s">
        <v>3194</v>
      </c>
    </row>
    <row r="363" spans="2:2">
      <c r="B363" s="79" t="s">
        <v>3036</v>
      </c>
    </row>
    <row r="364" spans="2:2">
      <c r="B364" s="79" t="s">
        <v>307</v>
      </c>
    </row>
    <row r="365" spans="2:2">
      <c r="B365" s="79" t="s">
        <v>3044</v>
      </c>
    </row>
    <row r="366" spans="2:2">
      <c r="B366" s="79" t="s">
        <v>416</v>
      </c>
    </row>
    <row r="367" spans="2:2">
      <c r="B367" s="79" t="s">
        <v>3045</v>
      </c>
    </row>
    <row r="368" spans="2:2">
      <c r="B368" s="79" t="s">
        <v>3170</v>
      </c>
    </row>
    <row r="369" spans="2:2">
      <c r="B369" s="79" t="s">
        <v>3195</v>
      </c>
    </row>
    <row r="370" spans="2:2">
      <c r="B370" s="79" t="s">
        <v>290</v>
      </c>
    </row>
    <row r="371" spans="2:2">
      <c r="B371" s="79" t="s">
        <v>268</v>
      </c>
    </row>
    <row r="372" spans="2:2">
      <c r="B372" s="79" t="s">
        <v>24</v>
      </c>
    </row>
    <row r="373" spans="2:2">
      <c r="B373" s="79" t="s">
        <v>3196</v>
      </c>
    </row>
    <row r="374" spans="2:2">
      <c r="B374" s="79" t="s">
        <v>3197</v>
      </c>
    </row>
    <row r="375" spans="2:2">
      <c r="B375" s="79" t="s">
        <v>3198</v>
      </c>
    </row>
    <row r="376" spans="2:2">
      <c r="B376" s="79" t="s">
        <v>3044</v>
      </c>
    </row>
    <row r="377" spans="2:2">
      <c r="B377" s="79" t="s">
        <v>3199</v>
      </c>
    </row>
    <row r="378" spans="2:2">
      <c r="B378" s="79" t="s">
        <v>3036</v>
      </c>
    </row>
    <row r="379" spans="2:2">
      <c r="B379" s="79" t="s">
        <v>3200</v>
      </c>
    </row>
    <row r="380" spans="2:2">
      <c r="B380" s="79" t="s">
        <v>7</v>
      </c>
    </row>
    <row r="381" spans="2:2">
      <c r="B381" s="79" t="s">
        <v>3201</v>
      </c>
    </row>
    <row r="382" spans="2:2">
      <c r="B382" s="79" t="s">
        <v>3202</v>
      </c>
    </row>
    <row r="383" spans="2:2">
      <c r="B383" s="79" t="s">
        <v>3203</v>
      </c>
    </row>
    <row r="384" spans="2:2">
      <c r="B384" s="79" t="s">
        <v>264</v>
      </c>
    </row>
    <row r="385" spans="2:2">
      <c r="B385" s="79" t="s">
        <v>916</v>
      </c>
    </row>
    <row r="386" spans="2:2">
      <c r="B386" s="79" t="s">
        <v>3204</v>
      </c>
    </row>
    <row r="387" spans="2:2">
      <c r="B387" s="79" t="s">
        <v>3205</v>
      </c>
    </row>
    <row r="388" spans="2:2">
      <c r="B388" s="79" t="s">
        <v>3206</v>
      </c>
    </row>
    <row r="389" spans="2:2">
      <c r="B389" s="79" t="s">
        <v>3036</v>
      </c>
    </row>
    <row r="390" spans="2:2">
      <c r="B390" s="79" t="s">
        <v>307</v>
      </c>
    </row>
    <row r="391" spans="2:2">
      <c r="B391" s="79" t="s">
        <v>3044</v>
      </c>
    </row>
    <row r="392" spans="2:2">
      <c r="B392" s="79" t="s">
        <v>2906</v>
      </c>
    </row>
    <row r="393" spans="2:2">
      <c r="B393" s="79" t="s">
        <v>3045</v>
      </c>
    </row>
    <row r="394" spans="2:2">
      <c r="B394" s="79" t="s">
        <v>3207</v>
      </c>
    </row>
    <row r="395" spans="2:2">
      <c r="B395" s="79" t="s">
        <v>3208</v>
      </c>
    </row>
    <row r="396" spans="2:2">
      <c r="B396" s="79" t="s">
        <v>3203</v>
      </c>
    </row>
    <row r="397" spans="2:2">
      <c r="B397" s="79" t="s">
        <v>266</v>
      </c>
    </row>
    <row r="398" spans="2:2">
      <c r="B398" s="79" t="s">
        <v>916</v>
      </c>
    </row>
    <row r="399" spans="2:2">
      <c r="B399" s="79" t="s">
        <v>3209</v>
      </c>
    </row>
    <row r="400" spans="2:2">
      <c r="B400" s="79" t="s">
        <v>3210</v>
      </c>
    </row>
    <row r="401" spans="2:2">
      <c r="B401" s="79" t="s">
        <v>3211</v>
      </c>
    </row>
    <row r="402" spans="2:2">
      <c r="B402" s="79" t="s">
        <v>3044</v>
      </c>
    </row>
    <row r="403" spans="2:2">
      <c r="B403" s="79" t="s">
        <v>497</v>
      </c>
    </row>
    <row r="404" spans="2:2">
      <c r="B404" s="79" t="s">
        <v>3036</v>
      </c>
    </row>
    <row r="405" spans="2:2">
      <c r="B405" s="79" t="s">
        <v>307</v>
      </c>
    </row>
    <row r="406" spans="2:2">
      <c r="B406" s="79" t="s">
        <v>3045</v>
      </c>
    </row>
    <row r="407" spans="2:2">
      <c r="B407" s="79" t="s">
        <v>3212</v>
      </c>
    </row>
    <row r="408" spans="2:2">
      <c r="B408" s="79" t="s">
        <v>3213</v>
      </c>
    </row>
    <row r="409" spans="2:2">
      <c r="B409" s="79" t="s">
        <v>3214</v>
      </c>
    </row>
    <row r="410" spans="2:2">
      <c r="B410" s="79" t="s">
        <v>268</v>
      </c>
    </row>
    <row r="411" spans="2:2">
      <c r="B411" s="79" t="s">
        <v>32</v>
      </c>
    </row>
    <row r="412" spans="2:2">
      <c r="B412" s="79" t="s">
        <v>3215</v>
      </c>
    </row>
    <row r="413" spans="2:2">
      <c r="B413" s="79" t="s">
        <v>3216</v>
      </c>
    </row>
    <row r="414" spans="2:2">
      <c r="B414" s="79" t="s">
        <v>3217</v>
      </c>
    </row>
    <row r="415" spans="2:2">
      <c r="B415" s="79" t="s">
        <v>3036</v>
      </c>
    </row>
    <row r="416" spans="2:2">
      <c r="B416" s="79" t="s">
        <v>307</v>
      </c>
    </row>
    <row r="417" spans="2:2">
      <c r="B417" s="79" t="s">
        <v>3044</v>
      </c>
    </row>
    <row r="418" spans="2:2">
      <c r="B418" s="79" t="s">
        <v>408</v>
      </c>
    </row>
    <row r="419" spans="2:2">
      <c r="B419" s="79" t="s">
        <v>3045</v>
      </c>
    </row>
    <row r="420" spans="2:2">
      <c r="B420" s="79" t="s">
        <v>3218</v>
      </c>
    </row>
    <row r="421" spans="2:2">
      <c r="B421" s="79" t="s">
        <v>3219</v>
      </c>
    </row>
    <row r="422" spans="2:2">
      <c r="B422" s="79" t="s">
        <v>3214</v>
      </c>
    </row>
    <row r="423" spans="2:2">
      <c r="B423" s="79" t="s">
        <v>268</v>
      </c>
    </row>
    <row r="424" spans="2:2">
      <c r="B424" s="79" t="s">
        <v>32</v>
      </c>
    </row>
    <row r="425" spans="2:2">
      <c r="B425" s="79" t="s">
        <v>3220</v>
      </c>
    </row>
    <row r="426" spans="2:2">
      <c r="B426" s="79" t="s">
        <v>3221</v>
      </c>
    </row>
    <row r="427" spans="2:2">
      <c r="B427" s="79" t="s">
        <v>3222</v>
      </c>
    </row>
    <row r="428" spans="2:2">
      <c r="B428" s="79" t="s">
        <v>3044</v>
      </c>
    </row>
    <row r="429" spans="2:2">
      <c r="B429" s="79" t="s">
        <v>324</v>
      </c>
    </row>
    <row r="430" spans="2:2">
      <c r="B430" s="79" t="s">
        <v>3036</v>
      </c>
    </row>
    <row r="431" spans="2:2">
      <c r="B431" s="79" t="s">
        <v>307</v>
      </c>
    </row>
    <row r="432" spans="2:2">
      <c r="B432" s="79" t="s">
        <v>3045</v>
      </c>
    </row>
    <row r="433" spans="2:2">
      <c r="B433" s="79" t="s">
        <v>3223</v>
      </c>
    </row>
    <row r="434" spans="2:2">
      <c r="B434" s="79" t="s">
        <v>3224</v>
      </c>
    </row>
    <row r="435" spans="2:2">
      <c r="B435" s="79" t="s">
        <v>1918</v>
      </c>
    </row>
    <row r="436" spans="2:2">
      <c r="B436" s="79" t="s">
        <v>266</v>
      </c>
    </row>
    <row r="437" spans="2:2">
      <c r="B437" s="79" t="s">
        <v>1916</v>
      </c>
    </row>
    <row r="438" spans="2:2">
      <c r="B438" s="79" t="s">
        <v>3225</v>
      </c>
    </row>
    <row r="439" spans="2:2">
      <c r="B439" s="79" t="s">
        <v>3226</v>
      </c>
    </row>
    <row r="440" spans="2:2">
      <c r="B440" s="79" t="s">
        <v>3227</v>
      </c>
    </row>
    <row r="441" spans="2:2">
      <c r="B441" s="79" t="s">
        <v>3036</v>
      </c>
    </row>
    <row r="442" spans="2:2">
      <c r="B442" s="79" t="s">
        <v>307</v>
      </c>
    </row>
    <row r="443" spans="2:2">
      <c r="B443" s="79" t="s">
        <v>3044</v>
      </c>
    </row>
    <row r="444" spans="2:2">
      <c r="B444" s="79" t="s">
        <v>322</v>
      </c>
    </row>
    <row r="445" spans="2:2">
      <c r="B445" s="79" t="s">
        <v>3045</v>
      </c>
    </row>
    <row r="446" spans="2:2">
      <c r="B446" s="79" t="s">
        <v>3055</v>
      </c>
    </row>
    <row r="447" spans="2:2">
      <c r="B447" s="79" t="s">
        <v>3228</v>
      </c>
    </row>
    <row r="448" spans="2:2">
      <c r="B448" s="79" t="s">
        <v>1918</v>
      </c>
    </row>
    <row r="449" spans="2:2">
      <c r="B449" s="79" t="s">
        <v>266</v>
      </c>
    </row>
    <row r="450" spans="2:2">
      <c r="B450" s="79" t="s">
        <v>1916</v>
      </c>
    </row>
    <row r="451" spans="2:2">
      <c r="B451" s="79" t="s">
        <v>3229</v>
      </c>
    </row>
    <row r="452" spans="2:2">
      <c r="B452" s="79" t="s">
        <v>3230</v>
      </c>
    </row>
    <row r="453" spans="2:2">
      <c r="B453" s="79" t="s">
        <v>3231</v>
      </c>
    </row>
    <row r="454" spans="2:2">
      <c r="B454" s="79" t="s">
        <v>3044</v>
      </c>
    </row>
    <row r="455" spans="2:2">
      <c r="B455" s="79" t="s">
        <v>328</v>
      </c>
    </row>
    <row r="456" spans="2:2">
      <c r="B456" s="79" t="s">
        <v>3036</v>
      </c>
    </row>
    <row r="457" spans="2:2">
      <c r="B457" s="79" t="s">
        <v>307</v>
      </c>
    </row>
    <row r="458" spans="2:2">
      <c r="B458" s="79" t="s">
        <v>3045</v>
      </c>
    </row>
    <row r="459" spans="2:2">
      <c r="B459" s="79" t="s">
        <v>3232</v>
      </c>
    </row>
    <row r="460" spans="2:2">
      <c r="B460" s="79" t="s">
        <v>3233</v>
      </c>
    </row>
    <row r="461" spans="2:2">
      <c r="B461" s="79" t="s">
        <v>3234</v>
      </c>
    </row>
    <row r="462" spans="2:2">
      <c r="B462" s="79" t="s">
        <v>268</v>
      </c>
    </row>
    <row r="463" spans="2:2">
      <c r="B463" s="79" t="s">
        <v>3235</v>
      </c>
    </row>
    <row r="464" spans="2:2">
      <c r="B464" s="79" t="s">
        <v>3236</v>
      </c>
    </row>
    <row r="465" spans="2:2">
      <c r="B465" s="79" t="s">
        <v>3237</v>
      </c>
    </row>
    <row r="466" spans="2:2">
      <c r="B466" s="79" t="s">
        <v>3238</v>
      </c>
    </row>
    <row r="467" spans="2:2">
      <c r="B467" s="79" t="s">
        <v>3036</v>
      </c>
    </row>
    <row r="468" spans="2:2">
      <c r="B468" s="79" t="s">
        <v>307</v>
      </c>
    </row>
    <row r="469" spans="2:2">
      <c r="B469" s="79" t="s">
        <v>3044</v>
      </c>
    </row>
    <row r="470" spans="2:2">
      <c r="B470" s="79" t="s">
        <v>322</v>
      </c>
    </row>
    <row r="471" spans="2:2">
      <c r="B471" s="79" t="s">
        <v>3045</v>
      </c>
    </row>
    <row r="472" spans="2:2">
      <c r="B472" s="79" t="s">
        <v>3239</v>
      </c>
    </row>
    <row r="473" spans="2:2">
      <c r="B473" s="79" t="s">
        <v>3240</v>
      </c>
    </row>
    <row r="474" spans="2:2">
      <c r="B474" s="79" t="s">
        <v>3234</v>
      </c>
    </row>
    <row r="475" spans="2:2">
      <c r="B475" s="79" t="s">
        <v>268</v>
      </c>
    </row>
    <row r="476" spans="2:2">
      <c r="B476" s="79" t="s">
        <v>3235</v>
      </c>
    </row>
    <row r="477" spans="2:2">
      <c r="B477" s="79" t="s">
        <v>3241</v>
      </c>
    </row>
    <row r="478" spans="2:2">
      <c r="B478" s="79" t="s">
        <v>3242</v>
      </c>
    </row>
    <row r="479" spans="2:2">
      <c r="B479" s="79" t="s">
        <v>3243</v>
      </c>
    </row>
    <row r="480" spans="2:2">
      <c r="B480" s="79" t="s">
        <v>3044</v>
      </c>
    </row>
    <row r="481" spans="2:2">
      <c r="B481" s="79" t="s">
        <v>324</v>
      </c>
    </row>
    <row r="482" spans="2:2">
      <c r="B482" s="79" t="s">
        <v>3036</v>
      </c>
    </row>
    <row r="483" spans="2:2">
      <c r="B483" s="79" t="s">
        <v>307</v>
      </c>
    </row>
    <row r="484" spans="2:2">
      <c r="B484" s="79" t="s">
        <v>3045</v>
      </c>
    </row>
    <row r="485" spans="2:2">
      <c r="B485" s="79" t="s">
        <v>3101</v>
      </c>
    </row>
    <row r="486" spans="2:2">
      <c r="B486" s="79" t="s">
        <v>3244</v>
      </c>
    </row>
    <row r="487" spans="2:2">
      <c r="B487" s="79" t="s">
        <v>490</v>
      </c>
    </row>
    <row r="488" spans="2:2">
      <c r="B488" s="79" t="s">
        <v>266</v>
      </c>
    </row>
    <row r="489" spans="2:2">
      <c r="B489" s="79" t="s">
        <v>14</v>
      </c>
    </row>
    <row r="490" spans="2:2">
      <c r="B490" s="79" t="s">
        <v>3245</v>
      </c>
    </row>
    <row r="491" spans="2:2">
      <c r="B491" s="79" t="s">
        <v>3246</v>
      </c>
    </row>
    <row r="492" spans="2:2">
      <c r="B492" s="79" t="s">
        <v>3247</v>
      </c>
    </row>
    <row r="493" spans="2:2">
      <c r="B493" s="79" t="s">
        <v>3036</v>
      </c>
    </row>
    <row r="494" spans="2:2">
      <c r="B494" s="79" t="s">
        <v>307</v>
      </c>
    </row>
    <row r="495" spans="2:2">
      <c r="B495" s="79" t="s">
        <v>3044</v>
      </c>
    </row>
    <row r="496" spans="2:2">
      <c r="B496" s="79" t="s">
        <v>442</v>
      </c>
    </row>
    <row r="497" spans="2:2">
      <c r="B497" s="79" t="s">
        <v>3045</v>
      </c>
    </row>
    <row r="498" spans="2:2">
      <c r="B498" s="79" t="s">
        <v>3101</v>
      </c>
    </row>
    <row r="499" spans="2:2">
      <c r="B499" s="79" t="s">
        <v>3248</v>
      </c>
    </row>
    <row r="500" spans="2:2">
      <c r="B500" s="79" t="s">
        <v>490</v>
      </c>
    </row>
    <row r="501" spans="2:2">
      <c r="B501" s="79" t="s">
        <v>262</v>
      </c>
    </row>
    <row r="502" spans="2:2">
      <c r="B502" s="79" t="s">
        <v>14</v>
      </c>
    </row>
    <row r="503" spans="2:2">
      <c r="B503" s="79" t="s">
        <v>3249</v>
      </c>
    </row>
    <row r="504" spans="2:2">
      <c r="B504" s="79" t="s">
        <v>3250</v>
      </c>
    </row>
    <row r="505" spans="2:2">
      <c r="B505" s="79" t="s">
        <v>3251</v>
      </c>
    </row>
    <row r="506" spans="2:2">
      <c r="B506" s="79" t="s">
        <v>3044</v>
      </c>
    </row>
    <row r="507" spans="2:2">
      <c r="B507" s="79" t="s">
        <v>3252</v>
      </c>
    </row>
    <row r="508" spans="2:2">
      <c r="B508" s="79" t="s">
        <v>3036</v>
      </c>
    </row>
    <row r="509" spans="2:2">
      <c r="B509" s="79" t="s">
        <v>307</v>
      </c>
    </row>
    <row r="510" spans="2:2">
      <c r="B510" s="79" t="s">
        <v>3045</v>
      </c>
    </row>
    <row r="511" spans="2:2">
      <c r="B511" s="79" t="s">
        <v>3253</v>
      </c>
    </row>
    <row r="512" spans="2:2">
      <c r="B512" s="79" t="s">
        <v>3254</v>
      </c>
    </row>
    <row r="513" spans="2:2">
      <c r="B513" s="79" t="s">
        <v>3255</v>
      </c>
    </row>
    <row r="514" spans="2:2">
      <c r="B514" s="79" t="s">
        <v>262</v>
      </c>
    </row>
    <row r="515" spans="2:2">
      <c r="B515" s="79" t="s">
        <v>812</v>
      </c>
    </row>
    <row r="516" spans="2:2">
      <c r="B516" s="79" t="s">
        <v>3256</v>
      </c>
    </row>
    <row r="517" spans="2:2">
      <c r="B517" s="79" t="s">
        <v>3257</v>
      </c>
    </row>
    <row r="518" spans="2:2">
      <c r="B518" s="79" t="s">
        <v>3258</v>
      </c>
    </row>
    <row r="519" spans="2:2">
      <c r="B519" s="79" t="s">
        <v>3036</v>
      </c>
    </row>
    <row r="520" spans="2:2">
      <c r="B520" s="79" t="s">
        <v>307</v>
      </c>
    </row>
    <row r="521" spans="2:2">
      <c r="B521" s="79" t="s">
        <v>3044</v>
      </c>
    </row>
    <row r="522" spans="2:2">
      <c r="B522" s="79" t="s">
        <v>307</v>
      </c>
    </row>
    <row r="523" spans="2:2">
      <c r="B523" s="79" t="s">
        <v>3045</v>
      </c>
    </row>
    <row r="524" spans="2:2">
      <c r="B524" s="79" t="s">
        <v>3259</v>
      </c>
    </row>
    <row r="525" spans="2:2">
      <c r="B525" s="79" t="s">
        <v>3260</v>
      </c>
    </row>
    <row r="526" spans="2:2">
      <c r="B526" s="79" t="s">
        <v>3255</v>
      </c>
    </row>
    <row r="527" spans="2:2">
      <c r="B527" s="79" t="s">
        <v>268</v>
      </c>
    </row>
    <row r="528" spans="2:2">
      <c r="B528" s="79" t="s">
        <v>812</v>
      </c>
    </row>
    <row r="529" spans="2:2">
      <c r="B529" s="79" t="s">
        <v>3261</v>
      </c>
    </row>
    <row r="530" spans="2:2">
      <c r="B530" s="79" t="s">
        <v>3262</v>
      </c>
    </row>
    <row r="531" spans="2:2">
      <c r="B531" s="79" t="s">
        <v>3263</v>
      </c>
    </row>
    <row r="532" spans="2:2">
      <c r="B532" s="79" t="s">
        <v>3044</v>
      </c>
    </row>
    <row r="533" spans="2:2">
      <c r="B533" s="79" t="s">
        <v>307</v>
      </c>
    </row>
    <row r="534" spans="2:2">
      <c r="B534" s="79" t="s">
        <v>3036</v>
      </c>
    </row>
    <row r="535" spans="2:2">
      <c r="B535" s="79" t="s">
        <v>307</v>
      </c>
    </row>
    <row r="536" spans="2:2">
      <c r="B536" s="79" t="s">
        <v>3045</v>
      </c>
    </row>
    <row r="537" spans="2:2">
      <c r="B537" s="79" t="s">
        <v>3264</v>
      </c>
    </row>
    <row r="538" spans="2:2">
      <c r="B538" s="79" t="s">
        <v>3265</v>
      </c>
    </row>
    <row r="539" spans="2:2">
      <c r="B539" s="79" t="s">
        <v>3266</v>
      </c>
    </row>
    <row r="540" spans="2:2">
      <c r="B540" s="79" t="s">
        <v>268</v>
      </c>
    </row>
    <row r="541" spans="2:2">
      <c r="B541" s="79" t="s">
        <v>3267</v>
      </c>
    </row>
    <row r="542" spans="2:2">
      <c r="B542" s="79" t="s">
        <v>3268</v>
      </c>
    </row>
    <row r="543" spans="2:2">
      <c r="B543" s="79" t="s">
        <v>3269</v>
      </c>
    </row>
    <row r="544" spans="2:2">
      <c r="B544" s="79" t="s">
        <v>3270</v>
      </c>
    </row>
    <row r="545" spans="2:2">
      <c r="B545" s="79" t="s">
        <v>3036</v>
      </c>
    </row>
    <row r="546" spans="2:2">
      <c r="B546" s="79" t="s">
        <v>307</v>
      </c>
    </row>
    <row r="547" spans="2:2">
      <c r="B547" s="79" t="s">
        <v>3044</v>
      </c>
    </row>
    <row r="548" spans="2:2">
      <c r="B548" s="79" t="s">
        <v>2362</v>
      </c>
    </row>
    <row r="549" spans="2:2">
      <c r="B549" s="79" t="s">
        <v>3045</v>
      </c>
    </row>
    <row r="550" spans="2:2">
      <c r="B550" s="79" t="s">
        <v>3107</v>
      </c>
    </row>
    <row r="551" spans="2:2">
      <c r="B551" s="79" t="s">
        <v>3271</v>
      </c>
    </row>
    <row r="552" spans="2:2">
      <c r="B552" s="79" t="s">
        <v>3266</v>
      </c>
    </row>
    <row r="553" spans="2:2">
      <c r="B553" s="79" t="s">
        <v>266</v>
      </c>
    </row>
    <row r="554" spans="2:2">
      <c r="B554" s="79" t="s">
        <v>3267</v>
      </c>
    </row>
    <row r="555" spans="2:2">
      <c r="B555" s="79" t="s">
        <v>3272</v>
      </c>
    </row>
    <row r="556" spans="2:2">
      <c r="B556" s="79" t="s">
        <v>3273</v>
      </c>
    </row>
    <row r="557" spans="2:2">
      <c r="B557" s="79" t="s">
        <v>3115</v>
      </c>
    </row>
    <row r="558" spans="2:2">
      <c r="B558" s="79" t="s">
        <v>3044</v>
      </c>
    </row>
    <row r="559" spans="2:2">
      <c r="B559" s="79" t="s">
        <v>2730</v>
      </c>
    </row>
    <row r="560" spans="2:2">
      <c r="B560" s="79" t="s">
        <v>3036</v>
      </c>
    </row>
    <row r="561" spans="2:2">
      <c r="B561" s="79" t="s">
        <v>307</v>
      </c>
    </row>
    <row r="562" spans="2:2">
      <c r="B562" s="79" t="s">
        <v>3045</v>
      </c>
    </row>
    <row r="563" spans="2:2">
      <c r="B563" s="79" t="s">
        <v>3274</v>
      </c>
    </row>
    <row r="564" spans="2:2">
      <c r="B564" s="79" t="s">
        <v>3275</v>
      </c>
    </row>
    <row r="565" spans="2:2">
      <c r="B565" s="79" t="s">
        <v>3276</v>
      </c>
    </row>
    <row r="566" spans="2:2">
      <c r="B566" s="79" t="s">
        <v>266</v>
      </c>
    </row>
    <row r="567" spans="2:2">
      <c r="B567" s="79" t="s">
        <v>1895</v>
      </c>
    </row>
    <row r="568" spans="2:2">
      <c r="B568" s="79" t="s">
        <v>3277</v>
      </c>
    </row>
    <row r="569" spans="2:2">
      <c r="B569" s="79" t="s">
        <v>3278</v>
      </c>
    </row>
    <row r="570" spans="2:2">
      <c r="B570" s="79" t="s">
        <v>3121</v>
      </c>
    </row>
    <row r="571" spans="2:2">
      <c r="B571" s="79" t="s">
        <v>3036</v>
      </c>
    </row>
    <row r="572" spans="2:2">
      <c r="B572" s="79" t="s">
        <v>307</v>
      </c>
    </row>
    <row r="573" spans="2:2">
      <c r="B573" s="79" t="s">
        <v>3044</v>
      </c>
    </row>
    <row r="574" spans="2:2">
      <c r="B574" s="79" t="s">
        <v>322</v>
      </c>
    </row>
    <row r="575" spans="2:2">
      <c r="B575" s="79" t="s">
        <v>3045</v>
      </c>
    </row>
    <row r="576" spans="2:2">
      <c r="B576" s="79" t="s">
        <v>3279</v>
      </c>
    </row>
    <row r="577" spans="2:2">
      <c r="B577" s="79" t="s">
        <v>3280</v>
      </c>
    </row>
    <row r="578" spans="2:2">
      <c r="B578" s="79" t="s">
        <v>3276</v>
      </c>
    </row>
    <row r="579" spans="2:2">
      <c r="B579" s="79" t="s">
        <v>266</v>
      </c>
    </row>
    <row r="580" spans="2:2">
      <c r="B580" s="79" t="s">
        <v>1895</v>
      </c>
    </row>
    <row r="581" spans="2:2">
      <c r="B581" s="79" t="s">
        <v>3281</v>
      </c>
    </row>
    <row r="582" spans="2:2">
      <c r="B582" s="79" t="s">
        <v>3282</v>
      </c>
    </row>
    <row r="583" spans="2:2">
      <c r="B583" s="79" t="s">
        <v>3283</v>
      </c>
    </row>
    <row r="584" spans="2:2">
      <c r="B584" s="79" t="s">
        <v>3044</v>
      </c>
    </row>
    <row r="585" spans="2:2">
      <c r="B585" s="79" t="s">
        <v>328</v>
      </c>
    </row>
    <row r="586" spans="2:2">
      <c r="B586" s="79" t="s">
        <v>3036</v>
      </c>
    </row>
    <row r="587" spans="2:2">
      <c r="B587" s="79" t="s">
        <v>307</v>
      </c>
    </row>
    <row r="588" spans="2:2">
      <c r="B588" s="79" t="s">
        <v>3045</v>
      </c>
    </row>
    <row r="589" spans="2:2">
      <c r="B589" s="79" t="s">
        <v>3284</v>
      </c>
    </row>
    <row r="590" spans="2:2">
      <c r="B590" s="79" t="s">
        <v>3285</v>
      </c>
    </row>
    <row r="591" spans="2:2">
      <c r="B591" s="79" t="s">
        <v>1666</v>
      </c>
    </row>
    <row r="592" spans="2:2">
      <c r="B592" s="79" t="s">
        <v>268</v>
      </c>
    </row>
    <row r="593" spans="2:2">
      <c r="B593" s="79" t="s">
        <v>1430</v>
      </c>
    </row>
    <row r="594" spans="2:2">
      <c r="B594" s="79" t="s">
        <v>3286</v>
      </c>
    </row>
    <row r="595" spans="2:2">
      <c r="B595" s="79" t="s">
        <v>3287</v>
      </c>
    </row>
    <row r="596" spans="2:2">
      <c r="B596" s="79" t="s">
        <v>3288</v>
      </c>
    </row>
    <row r="597" spans="2:2">
      <c r="B597" s="79" t="s">
        <v>3036</v>
      </c>
    </row>
    <row r="598" spans="2:2">
      <c r="B598" s="79" t="s">
        <v>307</v>
      </c>
    </row>
    <row r="599" spans="2:2">
      <c r="B599" s="79" t="s">
        <v>3044</v>
      </c>
    </row>
    <row r="600" spans="2:2">
      <c r="B600" s="79" t="s">
        <v>416</v>
      </c>
    </row>
    <row r="601" spans="2:2">
      <c r="B601" s="79" t="s">
        <v>3045</v>
      </c>
    </row>
    <row r="602" spans="2:2">
      <c r="B602" s="79" t="s">
        <v>3289</v>
      </c>
    </row>
    <row r="603" spans="2:2">
      <c r="B603" s="79" t="s">
        <v>3290</v>
      </c>
    </row>
    <row r="604" spans="2:2">
      <c r="B604" s="79" t="s">
        <v>1666</v>
      </c>
    </row>
    <row r="605" spans="2:2">
      <c r="B605" s="79" t="s">
        <v>268</v>
      </c>
    </row>
    <row r="606" spans="2:2">
      <c r="B606" s="79" t="s">
        <v>1430</v>
      </c>
    </row>
    <row r="607" spans="2:2">
      <c r="B607" s="79" t="s">
        <v>3291</v>
      </c>
    </row>
    <row r="608" spans="2:2">
      <c r="B608" s="79" t="s">
        <v>3292</v>
      </c>
    </row>
    <row r="609" spans="2:2">
      <c r="B609" s="79" t="s">
        <v>3293</v>
      </c>
    </row>
    <row r="610" spans="2:2">
      <c r="B610" s="79" t="s">
        <v>3044</v>
      </c>
    </row>
    <row r="611" spans="2:2">
      <c r="B611" s="79" t="s">
        <v>497</v>
      </c>
    </row>
    <row r="612" spans="2:2">
      <c r="B612" s="79" t="s">
        <v>3036</v>
      </c>
    </row>
    <row r="613" spans="2:2">
      <c r="B613" s="79" t="s">
        <v>307</v>
      </c>
    </row>
    <row r="614" spans="2:2">
      <c r="B614" s="79" t="s">
        <v>3045</v>
      </c>
    </row>
    <row r="615" spans="2:2">
      <c r="B615" s="79" t="s">
        <v>3294</v>
      </c>
    </row>
    <row r="616" spans="2:2">
      <c r="B616" s="79" t="s">
        <v>3295</v>
      </c>
    </row>
    <row r="617" spans="2:2">
      <c r="B617" s="79" t="s">
        <v>1633</v>
      </c>
    </row>
    <row r="618" spans="2:2">
      <c r="B618" s="79" t="s">
        <v>268</v>
      </c>
    </row>
    <row r="619" spans="2:2">
      <c r="B619" s="79" t="s">
        <v>477</v>
      </c>
    </row>
    <row r="620" spans="2:2">
      <c r="B620" s="79" t="s">
        <v>3296</v>
      </c>
    </row>
    <row r="621" spans="2:2">
      <c r="B621" s="79" t="s">
        <v>3297</v>
      </c>
    </row>
    <row r="622" spans="2:2">
      <c r="B622" s="79" t="s">
        <v>3298</v>
      </c>
    </row>
    <row r="623" spans="2:2">
      <c r="B623" s="79" t="s">
        <v>3036</v>
      </c>
    </row>
    <row r="624" spans="2:2">
      <c r="B624" s="79" t="s">
        <v>307</v>
      </c>
    </row>
    <row r="625" spans="2:2">
      <c r="B625" s="79" t="s">
        <v>3044</v>
      </c>
    </row>
    <row r="626" spans="2:2">
      <c r="B626" s="79" t="s">
        <v>2362</v>
      </c>
    </row>
    <row r="627" spans="2:2">
      <c r="B627" s="79" t="s">
        <v>3045</v>
      </c>
    </row>
    <row r="628" spans="2:2">
      <c r="B628" s="79" t="s">
        <v>3299</v>
      </c>
    </row>
    <row r="629" spans="2:2">
      <c r="B629" s="79" t="s">
        <v>3300</v>
      </c>
    </row>
    <row r="630" spans="2:2">
      <c r="B630" s="79" t="s">
        <v>1633</v>
      </c>
    </row>
    <row r="631" spans="2:2">
      <c r="B631" s="79" t="s">
        <v>266</v>
      </c>
    </row>
    <row r="632" spans="2:2">
      <c r="B632" s="79" t="s">
        <v>477</v>
      </c>
    </row>
    <row r="633" spans="2:2">
      <c r="B633" s="79" t="s">
        <v>3301</v>
      </c>
    </row>
    <row r="634" spans="2:2">
      <c r="B634" s="79" t="s">
        <v>3302</v>
      </c>
    </row>
    <row r="635" spans="2:2">
      <c r="B635" s="79" t="s">
        <v>3152</v>
      </c>
    </row>
    <row r="636" spans="2:2">
      <c r="B636" s="79" t="s">
        <v>3044</v>
      </c>
    </row>
    <row r="637" spans="2:2">
      <c r="B637" s="79" t="s">
        <v>3303</v>
      </c>
    </row>
    <row r="638" spans="2:2">
      <c r="B638" s="79" t="s">
        <v>3036</v>
      </c>
    </row>
    <row r="639" spans="2:2">
      <c r="B639" s="79" t="s">
        <v>3304</v>
      </c>
    </row>
    <row r="640" spans="2:2">
      <c r="B640" s="79" t="s">
        <v>7</v>
      </c>
    </row>
    <row r="641" spans="2:2">
      <c r="B641" s="79" t="s">
        <v>3095</v>
      </c>
    </row>
    <row r="642" spans="2:2">
      <c r="B642" s="79" t="s">
        <v>3305</v>
      </c>
    </row>
    <row r="643" spans="2:2">
      <c r="B643" s="79" t="s">
        <v>799</v>
      </c>
    </row>
    <row r="644" spans="2:2">
      <c r="B644" s="79" t="s">
        <v>264</v>
      </c>
    </row>
    <row r="645" spans="2:2">
      <c r="B645" s="79" t="s">
        <v>2344</v>
      </c>
    </row>
    <row r="646" spans="2:2">
      <c r="B646" s="79" t="s">
        <v>3306</v>
      </c>
    </row>
    <row r="647" spans="2:2">
      <c r="B647" s="79" t="s">
        <v>3307</v>
      </c>
    </row>
    <row r="648" spans="2:2">
      <c r="B648" s="79" t="s">
        <v>3308</v>
      </c>
    </row>
    <row r="649" spans="2:2">
      <c r="B649" s="79" t="s">
        <v>3036</v>
      </c>
    </row>
    <row r="650" spans="2:2">
      <c r="B650" s="79" t="s">
        <v>307</v>
      </c>
    </row>
    <row r="651" spans="2:2">
      <c r="B651" s="79" t="s">
        <v>3044</v>
      </c>
    </row>
    <row r="652" spans="2:2">
      <c r="B652" s="79" t="s">
        <v>307</v>
      </c>
    </row>
    <row r="653" spans="2:2">
      <c r="B653" s="79" t="s">
        <v>3045</v>
      </c>
    </row>
    <row r="654" spans="2:2">
      <c r="B654" s="79" t="s">
        <v>3270</v>
      </c>
    </row>
    <row r="655" spans="2:2">
      <c r="B655" s="79" t="s">
        <v>3309</v>
      </c>
    </row>
    <row r="656" spans="2:2">
      <c r="B656" s="79" t="s">
        <v>799</v>
      </c>
    </row>
    <row r="657" spans="2:2">
      <c r="B657" s="79" t="s">
        <v>268</v>
      </c>
    </row>
    <row r="658" spans="2:2">
      <c r="B658" s="79" t="s">
        <v>2344</v>
      </c>
    </row>
    <row r="659" spans="2:2">
      <c r="B659" s="79" t="s">
        <v>3310</v>
      </c>
    </row>
    <row r="660" spans="2:2">
      <c r="B660" s="79" t="s">
        <v>3311</v>
      </c>
    </row>
    <row r="661" spans="2:2">
      <c r="B661" s="79" t="s">
        <v>3160</v>
      </c>
    </row>
    <row r="662" spans="2:2">
      <c r="B662" s="79" t="s">
        <v>3044</v>
      </c>
    </row>
    <row r="663" spans="2:2">
      <c r="B663" s="79" t="s">
        <v>465</v>
      </c>
    </row>
    <row r="664" spans="2:2">
      <c r="B664" s="79" t="s">
        <v>3036</v>
      </c>
    </row>
    <row r="665" spans="2:2">
      <c r="B665" s="79" t="s">
        <v>307</v>
      </c>
    </row>
    <row r="666" spans="2:2">
      <c r="B666" s="79" t="s">
        <v>3045</v>
      </c>
    </row>
    <row r="667" spans="2:2">
      <c r="B667" s="79" t="s">
        <v>3312</v>
      </c>
    </row>
    <row r="668" spans="2:2">
      <c r="B668" s="79" t="s">
        <v>3313</v>
      </c>
    </row>
    <row r="669" spans="2:2">
      <c r="B669" s="79" t="s">
        <v>316</v>
      </c>
    </row>
    <row r="670" spans="2:2">
      <c r="B670" s="79" t="s">
        <v>268</v>
      </c>
    </row>
    <row r="671" spans="2:2">
      <c r="B671" s="79" t="s">
        <v>315</v>
      </c>
    </row>
    <row r="672" spans="2:2">
      <c r="B672" s="79" t="s">
        <v>3314</v>
      </c>
    </row>
    <row r="673" spans="2:2">
      <c r="B673" s="79" t="s">
        <v>3315</v>
      </c>
    </row>
    <row r="674" spans="2:2">
      <c r="B674" s="79" t="s">
        <v>3073</v>
      </c>
    </row>
    <row r="675" spans="2:2">
      <c r="B675" s="79" t="s">
        <v>3036</v>
      </c>
    </row>
    <row r="676" spans="2:2">
      <c r="B676" s="79" t="s">
        <v>307</v>
      </c>
    </row>
    <row r="677" spans="2:2">
      <c r="B677" s="79" t="s">
        <v>3044</v>
      </c>
    </row>
    <row r="678" spans="2:2">
      <c r="B678" s="79" t="s">
        <v>307</v>
      </c>
    </row>
    <row r="679" spans="2:2">
      <c r="B679" s="79" t="s">
        <v>3045</v>
      </c>
    </row>
    <row r="680" spans="2:2">
      <c r="B680" s="79" t="s">
        <v>3316</v>
      </c>
    </row>
    <row r="681" spans="2:2">
      <c r="B681" s="79" t="s">
        <v>3317</v>
      </c>
    </row>
    <row r="682" spans="2:2">
      <c r="B682" s="79" t="s">
        <v>316</v>
      </c>
    </row>
    <row r="683" spans="2:2">
      <c r="B683" s="79" t="s">
        <v>268</v>
      </c>
    </row>
    <row r="684" spans="2:2">
      <c r="B684" s="79" t="s">
        <v>315</v>
      </c>
    </row>
    <row r="685" spans="2:2">
      <c r="B685" s="79" t="s">
        <v>3318</v>
      </c>
    </row>
    <row r="686" spans="2:2">
      <c r="B686" s="79" t="s">
        <v>3319</v>
      </c>
    </row>
    <row r="687" spans="2:2">
      <c r="B687" s="79" t="s">
        <v>3279</v>
      </c>
    </row>
    <row r="688" spans="2:2">
      <c r="B688" s="79" t="s">
        <v>3044</v>
      </c>
    </row>
    <row r="689" spans="2:2">
      <c r="B689" s="79" t="s">
        <v>3320</v>
      </c>
    </row>
    <row r="690" spans="2:2">
      <c r="B690" s="79" t="s">
        <v>3036</v>
      </c>
    </row>
    <row r="691" spans="2:2">
      <c r="B691" s="79" t="s">
        <v>3321</v>
      </c>
    </row>
    <row r="692" spans="2:2">
      <c r="B692" s="79" t="s">
        <v>7</v>
      </c>
    </row>
    <row r="693" spans="2:2">
      <c r="B693" s="79" t="s">
        <v>3322</v>
      </c>
    </row>
    <row r="694" spans="2:2">
      <c r="B694" s="79" t="s">
        <v>3323</v>
      </c>
    </row>
    <row r="695" spans="2:2">
      <c r="B695" s="79" t="s">
        <v>273</v>
      </c>
    </row>
    <row r="696" spans="2:2">
      <c r="B696" s="79" t="s">
        <v>264</v>
      </c>
    </row>
    <row r="697" spans="2:2">
      <c r="B697" s="79" t="s">
        <v>23</v>
      </c>
    </row>
    <row r="698" spans="2:2">
      <c r="B698" s="79" t="s">
        <v>3324</v>
      </c>
    </row>
    <row r="699" spans="2:2">
      <c r="B699" s="79" t="s">
        <v>3325</v>
      </c>
    </row>
    <row r="700" spans="2:2">
      <c r="B700" s="79" t="s">
        <v>3201</v>
      </c>
    </row>
    <row r="701" spans="2:2">
      <c r="B701" s="79" t="s">
        <v>3036</v>
      </c>
    </row>
    <row r="702" spans="2:2">
      <c r="B702" s="79" t="s">
        <v>307</v>
      </c>
    </row>
    <row r="703" spans="2:2">
      <c r="B703" s="79" t="s">
        <v>3044</v>
      </c>
    </row>
    <row r="704" spans="2:2">
      <c r="B704" s="79" t="s">
        <v>416</v>
      </c>
    </row>
    <row r="705" spans="2:2">
      <c r="B705" s="79" t="s">
        <v>3045</v>
      </c>
    </row>
    <row r="706" spans="2:2">
      <c r="B706" s="79" t="s">
        <v>3326</v>
      </c>
    </row>
    <row r="707" spans="2:2">
      <c r="B707" s="79" t="s">
        <v>3327</v>
      </c>
    </row>
    <row r="708" spans="2:2">
      <c r="B708" s="79" t="s">
        <v>273</v>
      </c>
    </row>
    <row r="709" spans="2:2">
      <c r="B709" s="79" t="s">
        <v>268</v>
      </c>
    </row>
    <row r="710" spans="2:2">
      <c r="B710" s="79" t="s">
        <v>23</v>
      </c>
    </row>
    <row r="711" spans="2:2">
      <c r="B711" s="79" t="s">
        <v>3328</v>
      </c>
    </row>
    <row r="712" spans="2:2">
      <c r="B712" s="79" t="s">
        <v>3329</v>
      </c>
    </row>
    <row r="713" spans="2:2">
      <c r="B713" s="79" t="s">
        <v>3059</v>
      </c>
    </row>
    <row r="714" spans="2:2">
      <c r="B714" s="79" t="s">
        <v>3044</v>
      </c>
    </row>
    <row r="715" spans="2:2">
      <c r="B715" s="79" t="s">
        <v>328</v>
      </c>
    </row>
    <row r="716" spans="2:2">
      <c r="B716" s="79" t="s">
        <v>3036</v>
      </c>
    </row>
    <row r="717" spans="2:2">
      <c r="B717" s="79" t="s">
        <v>307</v>
      </c>
    </row>
    <row r="718" spans="2:2">
      <c r="B718" s="79" t="s">
        <v>3045</v>
      </c>
    </row>
    <row r="719" spans="2:2">
      <c r="B719" s="79" t="s">
        <v>3330</v>
      </c>
    </row>
    <row r="720" spans="2:2">
      <c r="B720" s="79" t="s">
        <v>3331</v>
      </c>
    </row>
    <row r="721" spans="2:2">
      <c r="B721" s="79" t="s">
        <v>290</v>
      </c>
    </row>
    <row r="722" spans="2:2">
      <c r="B722" s="79" t="s">
        <v>268</v>
      </c>
    </row>
    <row r="723" spans="2:2">
      <c r="B723" s="79" t="s">
        <v>24</v>
      </c>
    </row>
    <row r="724" spans="2:2">
      <c r="B724" s="79" t="s">
        <v>3332</v>
      </c>
    </row>
    <row r="725" spans="2:2">
      <c r="B725" s="79" t="s">
        <v>3333</v>
      </c>
    </row>
    <row r="726" spans="2:2">
      <c r="B726" s="79" t="s">
        <v>3107</v>
      </c>
    </row>
    <row r="727" spans="2:2">
      <c r="B727" s="79" t="s">
        <v>3036</v>
      </c>
    </row>
    <row r="728" spans="2:2">
      <c r="B728" s="79" t="s">
        <v>307</v>
      </c>
    </row>
    <row r="729" spans="2:2">
      <c r="B729" s="79" t="s">
        <v>3044</v>
      </c>
    </row>
    <row r="730" spans="2:2">
      <c r="B730" s="79" t="s">
        <v>416</v>
      </c>
    </row>
    <row r="731" spans="2:2">
      <c r="B731" s="79" t="s">
        <v>3045</v>
      </c>
    </row>
    <row r="732" spans="2:2">
      <c r="B732" s="79" t="s">
        <v>3334</v>
      </c>
    </row>
    <row r="733" spans="2:2">
      <c r="B733" s="79" t="s">
        <v>3335</v>
      </c>
    </row>
    <row r="734" spans="2:2">
      <c r="B734" s="79" t="s">
        <v>290</v>
      </c>
    </row>
    <row r="735" spans="2:2">
      <c r="B735" s="79" t="s">
        <v>266</v>
      </c>
    </row>
    <row r="736" spans="2:2">
      <c r="B736" s="79" t="s">
        <v>24</v>
      </c>
    </row>
    <row r="737" spans="2:2">
      <c r="B737" s="79" t="s">
        <v>3336</v>
      </c>
    </row>
    <row r="738" spans="2:2">
      <c r="B738" s="79" t="s">
        <v>3337</v>
      </c>
    </row>
    <row r="739" spans="2:2">
      <c r="B739" s="79" t="s">
        <v>3338</v>
      </c>
    </row>
    <row r="740" spans="2:2">
      <c r="B740" s="79" t="s">
        <v>3044</v>
      </c>
    </row>
    <row r="741" spans="2:2">
      <c r="B741" s="79" t="s">
        <v>307</v>
      </c>
    </row>
    <row r="742" spans="2:2">
      <c r="B742" s="79" t="s">
        <v>3036</v>
      </c>
    </row>
    <row r="743" spans="2:2">
      <c r="B743" s="79" t="s">
        <v>307</v>
      </c>
    </row>
    <row r="744" spans="2:2">
      <c r="B744" s="79" t="s">
        <v>3045</v>
      </c>
    </row>
    <row r="745" spans="2:2">
      <c r="B745" s="79" t="s">
        <v>3339</v>
      </c>
    </row>
    <row r="746" spans="2:2">
      <c r="B746" s="79" t="s">
        <v>3340</v>
      </c>
    </row>
    <row r="747" spans="2:2">
      <c r="B747" s="79" t="s">
        <v>3341</v>
      </c>
    </row>
    <row r="748" spans="2:2">
      <c r="B748" s="79" t="s">
        <v>268</v>
      </c>
    </row>
    <row r="749" spans="2:2">
      <c r="B749" s="79" t="s">
        <v>1329</v>
      </c>
    </row>
    <row r="750" spans="2:2">
      <c r="B750" s="79" t="s">
        <v>3342</v>
      </c>
    </row>
    <row r="751" spans="2:2">
      <c r="B751" s="79" t="s">
        <v>3343</v>
      </c>
    </row>
    <row r="752" spans="2:2">
      <c r="B752" s="79" t="s">
        <v>3344</v>
      </c>
    </row>
    <row r="753" spans="2:2">
      <c r="B753" s="79" t="s">
        <v>3036</v>
      </c>
    </row>
    <row r="754" spans="2:2">
      <c r="B754" s="79" t="s">
        <v>678</v>
      </c>
    </row>
    <row r="755" spans="2:2">
      <c r="B755" s="79" t="s">
        <v>3044</v>
      </c>
    </row>
    <row r="756" spans="2:2">
      <c r="B756" s="79" t="s">
        <v>3345</v>
      </c>
    </row>
    <row r="757" spans="2:2">
      <c r="B757" s="79" t="s">
        <v>7</v>
      </c>
    </row>
    <row r="758" spans="2:2">
      <c r="B758" s="79" t="s">
        <v>3346</v>
      </c>
    </row>
    <row r="759" spans="2:2">
      <c r="B759" s="79" t="s">
        <v>3347</v>
      </c>
    </row>
    <row r="760" spans="2:2">
      <c r="B760" s="79" t="s">
        <v>3341</v>
      </c>
    </row>
    <row r="761" spans="2:2">
      <c r="B761" s="79" t="s">
        <v>264</v>
      </c>
    </row>
    <row r="762" spans="2:2">
      <c r="B762" s="79" t="s">
        <v>1329</v>
      </c>
    </row>
    <row r="763" spans="2:2">
      <c r="B763" s="79" t="s">
        <v>3348</v>
      </c>
    </row>
    <row r="764" spans="2:2">
      <c r="B764" s="79" t="s">
        <v>3349</v>
      </c>
    </row>
    <row r="765" spans="2:2">
      <c r="B765" s="79" t="s">
        <v>3145</v>
      </c>
    </row>
    <row r="766" spans="2:2">
      <c r="B766" s="79" t="s">
        <v>3044</v>
      </c>
    </row>
    <row r="767" spans="2:2">
      <c r="B767" s="79" t="s">
        <v>328</v>
      </c>
    </row>
    <row r="768" spans="2:2">
      <c r="B768" s="79" t="s">
        <v>3036</v>
      </c>
    </row>
    <row r="769" spans="2:2">
      <c r="B769" s="79" t="s">
        <v>307</v>
      </c>
    </row>
    <row r="770" spans="2:2">
      <c r="B770" s="79" t="s">
        <v>3045</v>
      </c>
    </row>
    <row r="771" spans="2:2">
      <c r="B771" s="79" t="s">
        <v>3211</v>
      </c>
    </row>
    <row r="772" spans="2:2">
      <c r="B772" s="79" t="s">
        <v>3350</v>
      </c>
    </row>
    <row r="773" spans="2:2">
      <c r="B773" s="79" t="s">
        <v>3351</v>
      </c>
    </row>
    <row r="774" spans="2:2">
      <c r="B774" s="79" t="s">
        <v>266</v>
      </c>
    </row>
    <row r="775" spans="2:2">
      <c r="B775" s="79" t="s">
        <v>3352</v>
      </c>
    </row>
    <row r="776" spans="2:2">
      <c r="B776" s="79" t="s">
        <v>3353</v>
      </c>
    </row>
    <row r="777" spans="2:2">
      <c r="B777" s="79" t="s">
        <v>3354</v>
      </c>
    </row>
    <row r="778" spans="2:2">
      <c r="B778" s="79" t="s">
        <v>3355</v>
      </c>
    </row>
    <row r="779" spans="2:2">
      <c r="B779" s="79" t="s">
        <v>3036</v>
      </c>
    </row>
    <row r="780" spans="2:2">
      <c r="B780" s="79" t="s">
        <v>307</v>
      </c>
    </row>
    <row r="781" spans="2:2">
      <c r="B781" s="79" t="s">
        <v>3044</v>
      </c>
    </row>
    <row r="782" spans="2:2">
      <c r="B782" s="79" t="s">
        <v>416</v>
      </c>
    </row>
    <row r="783" spans="2:2">
      <c r="B783" s="79" t="s">
        <v>3045</v>
      </c>
    </row>
    <row r="784" spans="2:2">
      <c r="B784" s="79" t="s">
        <v>3263</v>
      </c>
    </row>
    <row r="785" spans="2:2">
      <c r="B785" s="79" t="s">
        <v>3356</v>
      </c>
    </row>
    <row r="786" spans="2:2">
      <c r="B786" s="79" t="s">
        <v>3351</v>
      </c>
    </row>
    <row r="787" spans="2:2">
      <c r="B787" s="79" t="s">
        <v>266</v>
      </c>
    </row>
    <row r="788" spans="2:2">
      <c r="B788" s="79" t="s">
        <v>3352</v>
      </c>
    </row>
    <row r="789" spans="2:2">
      <c r="B789" s="79" t="s">
        <v>3357</v>
      </c>
    </row>
    <row r="790" spans="2:2">
      <c r="B790" s="79" t="s">
        <v>3358</v>
      </c>
    </row>
    <row r="791" spans="2:2">
      <c r="B791" s="79" t="s">
        <v>3177</v>
      </c>
    </row>
    <row r="792" spans="2:2">
      <c r="B792" s="79" t="s">
        <v>3044</v>
      </c>
    </row>
    <row r="793" spans="2:2">
      <c r="B793" s="79" t="s">
        <v>497</v>
      </c>
    </row>
    <row r="794" spans="2:2">
      <c r="B794" s="79" t="s">
        <v>3036</v>
      </c>
    </row>
    <row r="795" spans="2:2">
      <c r="B795" s="79" t="s">
        <v>307</v>
      </c>
    </row>
    <row r="796" spans="2:2">
      <c r="B796" s="79" t="s">
        <v>3045</v>
      </c>
    </row>
    <row r="797" spans="2:2">
      <c r="B797" s="79" t="s">
        <v>3177</v>
      </c>
    </row>
    <row r="798" spans="2:2">
      <c r="B798" s="79" t="s">
        <v>3359</v>
      </c>
    </row>
    <row r="799" spans="2:2">
      <c r="B799" s="79" t="s">
        <v>1737</v>
      </c>
    </row>
    <row r="800" spans="2:2">
      <c r="B800" s="79" t="s">
        <v>266</v>
      </c>
    </row>
    <row r="801" spans="2:2">
      <c r="B801" s="79" t="s">
        <v>753</v>
      </c>
    </row>
    <row r="802" spans="2:2">
      <c r="B802" s="79" t="s">
        <v>3360</v>
      </c>
    </row>
    <row r="803" spans="2:2">
      <c r="B803" s="79" t="s">
        <v>3361</v>
      </c>
    </row>
    <row r="804" spans="2:2">
      <c r="B804" s="79" t="s">
        <v>3362</v>
      </c>
    </row>
    <row r="805" spans="2:2">
      <c r="B805" s="79" t="s">
        <v>3036</v>
      </c>
    </row>
    <row r="806" spans="2:2">
      <c r="B806" s="79" t="s">
        <v>307</v>
      </c>
    </row>
    <row r="807" spans="2:2">
      <c r="B807" s="79" t="s">
        <v>3044</v>
      </c>
    </row>
    <row r="808" spans="2:2">
      <c r="B808" s="79" t="s">
        <v>307</v>
      </c>
    </row>
    <row r="809" spans="2:2">
      <c r="B809" s="79" t="s">
        <v>3045</v>
      </c>
    </row>
    <row r="810" spans="2:2">
      <c r="B810" s="79" t="s">
        <v>3363</v>
      </c>
    </row>
    <row r="811" spans="2:2">
      <c r="B811" s="79" t="s">
        <v>3364</v>
      </c>
    </row>
    <row r="812" spans="2:2">
      <c r="B812" s="79" t="s">
        <v>1737</v>
      </c>
    </row>
    <row r="813" spans="2:2">
      <c r="B813" s="79" t="s">
        <v>268</v>
      </c>
    </row>
    <row r="814" spans="2:2">
      <c r="B814" s="79" t="s">
        <v>753</v>
      </c>
    </row>
    <row r="815" spans="2:2">
      <c r="B815" s="79" t="s">
        <v>3365</v>
      </c>
    </row>
    <row r="816" spans="2:2">
      <c r="B816" s="79" t="s">
        <v>3366</v>
      </c>
    </row>
    <row r="817" spans="2:2">
      <c r="B817" s="79" t="s">
        <v>3367</v>
      </c>
    </row>
    <row r="818" spans="2:2">
      <c r="B818" s="79" t="s">
        <v>3044</v>
      </c>
    </row>
    <row r="819" spans="2:2">
      <c r="B819" s="79" t="s">
        <v>3368</v>
      </c>
    </row>
    <row r="820" spans="2:2">
      <c r="B820" s="79" t="s">
        <v>3036</v>
      </c>
    </row>
    <row r="821" spans="2:2">
      <c r="B821" s="79" t="s">
        <v>3369</v>
      </c>
    </row>
    <row r="822" spans="2:2">
      <c r="B822" s="79" t="s">
        <v>7</v>
      </c>
    </row>
    <row r="823" spans="2:2">
      <c r="B823" s="79" t="s">
        <v>3263</v>
      </c>
    </row>
    <row r="824" spans="2:2">
      <c r="B824" s="79" t="s">
        <v>3370</v>
      </c>
    </row>
    <row r="825" spans="2:2">
      <c r="B825" s="79" t="s">
        <v>3371</v>
      </c>
    </row>
    <row r="826" spans="2:2">
      <c r="B826" s="79" t="s">
        <v>264</v>
      </c>
    </row>
    <row r="827" spans="2:2">
      <c r="B827" s="79" t="s">
        <v>325</v>
      </c>
    </row>
    <row r="828" spans="2:2">
      <c r="B828" s="79" t="s">
        <v>3372</v>
      </c>
    </row>
    <row r="829" spans="2:2">
      <c r="B829" s="79" t="s">
        <v>3373</v>
      </c>
    </row>
    <row r="830" spans="2:2">
      <c r="B830" s="79" t="s">
        <v>3374</v>
      </c>
    </row>
    <row r="831" spans="2:2">
      <c r="B831" s="79" t="s">
        <v>3036</v>
      </c>
    </row>
    <row r="832" spans="2:2">
      <c r="B832" s="79" t="s">
        <v>307</v>
      </c>
    </row>
    <row r="833" spans="2:2">
      <c r="B833" s="79" t="s">
        <v>3044</v>
      </c>
    </row>
    <row r="834" spans="2:2">
      <c r="B834" s="79" t="s">
        <v>307</v>
      </c>
    </row>
    <row r="835" spans="2:2">
      <c r="B835" s="79" t="s">
        <v>3045</v>
      </c>
    </row>
    <row r="836" spans="2:2">
      <c r="B836" s="79" t="s">
        <v>3375</v>
      </c>
    </row>
    <row r="837" spans="2:2">
      <c r="B837" s="79" t="s">
        <v>3376</v>
      </c>
    </row>
    <row r="838" spans="2:2">
      <c r="B838" s="79" t="s">
        <v>3371</v>
      </c>
    </row>
    <row r="839" spans="2:2">
      <c r="B839" s="79" t="s">
        <v>262</v>
      </c>
    </row>
    <row r="840" spans="2:2">
      <c r="B840" s="79" t="s">
        <v>325</v>
      </c>
    </row>
    <row r="841" spans="2:2">
      <c r="B841" s="79" t="s">
        <v>3377</v>
      </c>
    </row>
    <row r="842" spans="2:2">
      <c r="B842" s="79" t="s">
        <v>3378</v>
      </c>
    </row>
    <row r="843" spans="2:2">
      <c r="B843" s="79" t="s">
        <v>3183</v>
      </c>
    </row>
    <row r="844" spans="2:2">
      <c r="B844" s="79" t="s">
        <v>3044</v>
      </c>
    </row>
    <row r="845" spans="2:2">
      <c r="B845" s="79" t="s">
        <v>328</v>
      </c>
    </row>
    <row r="846" spans="2:2">
      <c r="B846" s="79" t="s">
        <v>3036</v>
      </c>
    </row>
    <row r="847" spans="2:2">
      <c r="B847" s="79" t="s">
        <v>307</v>
      </c>
    </row>
    <row r="848" spans="2:2">
      <c r="B848" s="79" t="s">
        <v>3045</v>
      </c>
    </row>
    <row r="849" spans="2:2">
      <c r="B849" s="79" t="s">
        <v>3379</v>
      </c>
    </row>
    <row r="850" spans="2:2">
      <c r="B850" s="79" t="s">
        <v>3380</v>
      </c>
    </row>
    <row r="851" spans="2:2">
      <c r="B851" s="79" t="s">
        <v>454</v>
      </c>
    </row>
    <row r="852" spans="2:2">
      <c r="B852" s="79" t="s">
        <v>268</v>
      </c>
    </row>
    <row r="853" spans="2:2">
      <c r="B853" s="79" t="s">
        <v>409</v>
      </c>
    </row>
    <row r="854" spans="2:2">
      <c r="B854" s="79" t="s">
        <v>3381</v>
      </c>
    </row>
    <row r="855" spans="2:2">
      <c r="B855" s="79" t="s">
        <v>3382</v>
      </c>
    </row>
    <row r="856" spans="2:2">
      <c r="B856" s="79" t="s">
        <v>3223</v>
      </c>
    </row>
    <row r="857" spans="2:2">
      <c r="B857" s="79" t="s">
        <v>3036</v>
      </c>
    </row>
    <row r="858" spans="2:2">
      <c r="B858" s="79" t="s">
        <v>1013</v>
      </c>
    </row>
    <row r="859" spans="2:2">
      <c r="B859" s="79" t="s">
        <v>3044</v>
      </c>
    </row>
    <row r="860" spans="2:2">
      <c r="B860" s="79" t="s">
        <v>3383</v>
      </c>
    </row>
    <row r="861" spans="2:2">
      <c r="B861" s="79" t="s">
        <v>7</v>
      </c>
    </row>
    <row r="862" spans="2:2">
      <c r="B862" s="79" t="s">
        <v>3063</v>
      </c>
    </row>
    <row r="863" spans="2:2">
      <c r="B863" s="79" t="s">
        <v>3384</v>
      </c>
    </row>
    <row r="864" spans="2:2">
      <c r="B864" s="79" t="s">
        <v>454</v>
      </c>
    </row>
    <row r="865" spans="2:2">
      <c r="B865" s="79" t="s">
        <v>264</v>
      </c>
    </row>
    <row r="866" spans="2:2">
      <c r="B866" s="79" t="s">
        <v>409</v>
      </c>
    </row>
    <row r="867" spans="2:2">
      <c r="B867" s="79" t="s">
        <v>3385</v>
      </c>
    </row>
    <row r="868" spans="2:2">
      <c r="B868" s="79" t="s">
        <v>3386</v>
      </c>
    </row>
    <row r="869" spans="2:2">
      <c r="B869" s="79" t="s">
        <v>3063</v>
      </c>
    </row>
    <row r="870" spans="2:2">
      <c r="B870" s="79" t="s">
        <v>3044</v>
      </c>
    </row>
    <row r="871" spans="2:2">
      <c r="B871" s="79" t="s">
        <v>408</v>
      </c>
    </row>
    <row r="872" spans="2:2">
      <c r="B872" s="79" t="s">
        <v>3036</v>
      </c>
    </row>
    <row r="873" spans="2:2">
      <c r="B873" s="79" t="s">
        <v>307</v>
      </c>
    </row>
    <row r="874" spans="2:2">
      <c r="B874" s="79" t="s">
        <v>3045</v>
      </c>
    </row>
    <row r="875" spans="2:2">
      <c r="B875" s="79" t="s">
        <v>3387</v>
      </c>
    </row>
    <row r="876" spans="2:2">
      <c r="B876" s="79" t="s">
        <v>3388</v>
      </c>
    </row>
    <row r="877" spans="2:2">
      <c r="B877" s="79" t="s">
        <v>3389</v>
      </c>
    </row>
    <row r="878" spans="2:2">
      <c r="B878" s="79" t="s">
        <v>262</v>
      </c>
    </row>
    <row r="879" spans="2:2">
      <c r="B879" s="79" t="s">
        <v>1048</v>
      </c>
    </row>
    <row r="880" spans="2:2">
      <c r="B880" s="79" t="s">
        <v>3390</v>
      </c>
    </row>
    <row r="881" spans="2:2">
      <c r="B881" s="79" t="s">
        <v>3391</v>
      </c>
    </row>
    <row r="882" spans="2:2">
      <c r="B882" s="79" t="s">
        <v>3190</v>
      </c>
    </row>
    <row r="883" spans="2:2">
      <c r="B883" s="79" t="s">
        <v>3036</v>
      </c>
    </row>
    <row r="884" spans="2:2">
      <c r="B884" s="79" t="s">
        <v>307</v>
      </c>
    </row>
    <row r="885" spans="2:2">
      <c r="B885" s="79" t="s">
        <v>3044</v>
      </c>
    </row>
    <row r="886" spans="2:2">
      <c r="B886" s="79" t="s">
        <v>322</v>
      </c>
    </row>
    <row r="887" spans="2:2">
      <c r="B887" s="79" t="s">
        <v>3045</v>
      </c>
    </row>
    <row r="888" spans="2:2">
      <c r="B888" s="79" t="s">
        <v>3177</v>
      </c>
    </row>
    <row r="889" spans="2:2">
      <c r="B889" s="79" t="s">
        <v>3392</v>
      </c>
    </row>
    <row r="890" spans="2:2">
      <c r="B890" s="79" t="s">
        <v>3389</v>
      </c>
    </row>
    <row r="891" spans="2:2">
      <c r="B891" s="79" t="s">
        <v>268</v>
      </c>
    </row>
    <row r="892" spans="2:2">
      <c r="B892" s="79" t="s">
        <v>1048</v>
      </c>
    </row>
    <row r="893" spans="2:2">
      <c r="B893" s="79" t="s">
        <v>3393</v>
      </c>
    </row>
    <row r="894" spans="2:2">
      <c r="B894" s="79" t="s">
        <v>3394</v>
      </c>
    </row>
    <row r="895" spans="2:2">
      <c r="B895" s="79" t="s">
        <v>3259</v>
      </c>
    </row>
    <row r="896" spans="2:2">
      <c r="B896" s="79" t="s">
        <v>3044</v>
      </c>
    </row>
    <row r="897" spans="2:2">
      <c r="B897" s="79" t="s">
        <v>324</v>
      </c>
    </row>
    <row r="898" spans="2:2">
      <c r="B898" s="79" t="s">
        <v>3036</v>
      </c>
    </row>
    <row r="899" spans="2:2">
      <c r="B899" s="79" t="s">
        <v>307</v>
      </c>
    </row>
    <row r="900" spans="2:2">
      <c r="B900" s="79" t="s">
        <v>3045</v>
      </c>
    </row>
    <row r="901" spans="2:2">
      <c r="B901" s="79" t="s">
        <v>3152</v>
      </c>
    </row>
    <row r="902" spans="2:2">
      <c r="B902" s="79" t="s">
        <v>3395</v>
      </c>
    </row>
    <row r="903" spans="2:2">
      <c r="B903" s="79" t="s">
        <v>3396</v>
      </c>
    </row>
    <row r="904" spans="2:2">
      <c r="B904" s="79" t="s">
        <v>266</v>
      </c>
    </row>
    <row r="905" spans="2:2">
      <c r="B905" s="79" t="s">
        <v>790</v>
      </c>
    </row>
    <row r="906" spans="2:2">
      <c r="B906" s="79" t="s">
        <v>3397</v>
      </c>
    </row>
    <row r="907" spans="2:2">
      <c r="B907" s="79" t="s">
        <v>3398</v>
      </c>
    </row>
    <row r="908" spans="2:2">
      <c r="B908" s="79" t="s">
        <v>3055</v>
      </c>
    </row>
    <row r="909" spans="2:2">
      <c r="B909" s="79" t="s">
        <v>3036</v>
      </c>
    </row>
    <row r="910" spans="2:2">
      <c r="B910" s="79" t="s">
        <v>307</v>
      </c>
    </row>
    <row r="911" spans="2:2">
      <c r="B911" s="79" t="s">
        <v>3044</v>
      </c>
    </row>
    <row r="912" spans="2:2">
      <c r="B912" s="79" t="s">
        <v>322</v>
      </c>
    </row>
    <row r="913" spans="2:2">
      <c r="B913" s="79" t="s">
        <v>3045</v>
      </c>
    </row>
    <row r="914" spans="2:2">
      <c r="B914" s="79" t="s">
        <v>3399</v>
      </c>
    </row>
    <row r="915" spans="2:2">
      <c r="B915" s="79" t="s">
        <v>3400</v>
      </c>
    </row>
    <row r="916" spans="2:2">
      <c r="B916" s="79" t="s">
        <v>3396</v>
      </c>
    </row>
    <row r="917" spans="2:2">
      <c r="B917" s="79" t="s">
        <v>266</v>
      </c>
    </row>
    <row r="918" spans="2:2">
      <c r="B918" s="79" t="s">
        <v>790</v>
      </c>
    </row>
    <row r="919" spans="2:2">
      <c r="B919" s="79" t="s">
        <v>3401</v>
      </c>
    </row>
    <row r="920" spans="2:2">
      <c r="B920" s="79" t="s">
        <v>3402</v>
      </c>
    </row>
    <row r="921" spans="2:2">
      <c r="B921" s="79" t="s">
        <v>3218</v>
      </c>
    </row>
    <row r="922" spans="2:2">
      <c r="B922" s="79" t="s">
        <v>3044</v>
      </c>
    </row>
    <row r="923" spans="2:2">
      <c r="B923" s="79" t="s">
        <v>328</v>
      </c>
    </row>
    <row r="924" spans="2:2">
      <c r="B924" s="79" t="s">
        <v>3036</v>
      </c>
    </row>
    <row r="925" spans="2:2">
      <c r="B925" s="79" t="s">
        <v>307</v>
      </c>
    </row>
    <row r="926" spans="2:2">
      <c r="B926" s="79" t="s">
        <v>3045</v>
      </c>
    </row>
    <row r="927" spans="2:2">
      <c r="B927" s="79" t="s">
        <v>3218</v>
      </c>
    </row>
    <row r="928" spans="2:2">
      <c r="B928" s="79" t="s">
        <v>3403</v>
      </c>
    </row>
    <row r="929" spans="2:2">
      <c r="B929" s="79" t="s">
        <v>1649</v>
      </c>
    </row>
    <row r="930" spans="2:2">
      <c r="B930" s="79" t="s">
        <v>262</v>
      </c>
    </row>
    <row r="931" spans="2:2">
      <c r="B931" s="79" t="s">
        <v>886</v>
      </c>
    </row>
    <row r="932" spans="2:2">
      <c r="B932" s="79" t="s">
        <v>3404</v>
      </c>
    </row>
    <row r="933" spans="2:2">
      <c r="B933" s="79" t="s">
        <v>3405</v>
      </c>
    </row>
    <row r="934" spans="2:2">
      <c r="B934" s="79" t="s">
        <v>3346</v>
      </c>
    </row>
    <row r="935" spans="2:2">
      <c r="B935" s="79" t="s">
        <v>3036</v>
      </c>
    </row>
    <row r="936" spans="2:2">
      <c r="B936" s="79" t="s">
        <v>307</v>
      </c>
    </row>
    <row r="937" spans="2:2">
      <c r="B937" s="79" t="s">
        <v>3044</v>
      </c>
    </row>
    <row r="938" spans="2:2">
      <c r="B938" s="79" t="s">
        <v>322</v>
      </c>
    </row>
    <row r="939" spans="2:2">
      <c r="B939" s="79" t="s">
        <v>3045</v>
      </c>
    </row>
    <row r="940" spans="2:2">
      <c r="B940" s="79" t="s">
        <v>3406</v>
      </c>
    </row>
    <row r="941" spans="2:2">
      <c r="B941" s="79" t="s">
        <v>3407</v>
      </c>
    </row>
    <row r="942" spans="2:2">
      <c r="B942" s="79" t="s">
        <v>1649</v>
      </c>
    </row>
    <row r="943" spans="2:2">
      <c r="B943" s="79" t="s">
        <v>262</v>
      </c>
    </row>
    <row r="944" spans="2:2">
      <c r="B944" s="79" t="s">
        <v>886</v>
      </c>
    </row>
    <row r="945" spans="2:2">
      <c r="B945" s="79" t="s">
        <v>3408</v>
      </c>
    </row>
    <row r="946" spans="2:2">
      <c r="B946" s="79" t="s">
        <v>3409</v>
      </c>
    </row>
    <row r="947" spans="2:2">
      <c r="B947" s="79" t="s">
        <v>3410</v>
      </c>
    </row>
    <row r="948" spans="2:2">
      <c r="B948" s="79" t="s">
        <v>3044</v>
      </c>
    </row>
    <row r="949" spans="2:2">
      <c r="B949" s="79" t="s">
        <v>497</v>
      </c>
    </row>
    <row r="950" spans="2:2">
      <c r="B950" s="79" t="s">
        <v>3036</v>
      </c>
    </row>
    <row r="951" spans="2:2">
      <c r="B951" s="79" t="s">
        <v>307</v>
      </c>
    </row>
    <row r="952" spans="2:2">
      <c r="B952" s="79" t="s">
        <v>3045</v>
      </c>
    </row>
    <row r="953" spans="2:2">
      <c r="B953" s="79" t="s">
        <v>3411</v>
      </c>
    </row>
    <row r="954" spans="2:2">
      <c r="B954" s="79" t="s">
        <v>3412</v>
      </c>
    </row>
    <row r="955" spans="2:2">
      <c r="B955" s="79" t="s">
        <v>1949</v>
      </c>
    </row>
    <row r="956" spans="2:2">
      <c r="B956" s="79" t="s">
        <v>266</v>
      </c>
    </row>
    <row r="957" spans="2:2">
      <c r="B957" s="79" t="s">
        <v>487</v>
      </c>
    </row>
    <row r="958" spans="2:2">
      <c r="B958" s="79" t="s">
        <v>3413</v>
      </c>
    </row>
    <row r="959" spans="2:2">
      <c r="B959" s="79" t="s">
        <v>3414</v>
      </c>
    </row>
    <row r="960" spans="2:2">
      <c r="B960" s="79" t="s">
        <v>3326</v>
      </c>
    </row>
    <row r="961" spans="2:2">
      <c r="B961" s="79" t="s">
        <v>3036</v>
      </c>
    </row>
    <row r="962" spans="2:2">
      <c r="B962" s="79" t="s">
        <v>307</v>
      </c>
    </row>
    <row r="963" spans="2:2">
      <c r="B963" s="79" t="s">
        <v>3044</v>
      </c>
    </row>
    <row r="964" spans="2:2">
      <c r="B964" s="79" t="s">
        <v>307</v>
      </c>
    </row>
    <row r="965" spans="2:2">
      <c r="B965" s="79" t="s">
        <v>3045</v>
      </c>
    </row>
    <row r="966" spans="2:2">
      <c r="B966" s="79" t="s">
        <v>3415</v>
      </c>
    </row>
    <row r="967" spans="2:2">
      <c r="B967" s="79" t="s">
        <v>3416</v>
      </c>
    </row>
    <row r="968" spans="2:2">
      <c r="B968" s="79" t="s">
        <v>1949</v>
      </c>
    </row>
    <row r="969" spans="2:2">
      <c r="B969" s="79" t="s">
        <v>279</v>
      </c>
    </row>
    <row r="970" spans="2:2">
      <c r="B970" s="79" t="s">
        <v>487</v>
      </c>
    </row>
    <row r="971" spans="2:2">
      <c r="B971" s="79" t="s">
        <v>3417</v>
      </c>
    </row>
    <row r="972" spans="2:2">
      <c r="B972" s="79" t="s">
        <v>3418</v>
      </c>
    </row>
    <row r="973" spans="2:2">
      <c r="B973" s="79" t="s">
        <v>3316</v>
      </c>
    </row>
    <row r="974" spans="2:2">
      <c r="B974" s="79" t="s">
        <v>3044</v>
      </c>
    </row>
    <row r="975" spans="2:2">
      <c r="B975" s="79" t="s">
        <v>408</v>
      </c>
    </row>
    <row r="976" spans="2:2">
      <c r="B976" s="79" t="s">
        <v>3036</v>
      </c>
    </row>
    <row r="977" spans="2:2">
      <c r="B977" s="79" t="s">
        <v>307</v>
      </c>
    </row>
    <row r="978" spans="2:2">
      <c r="B978" s="79" t="s">
        <v>3045</v>
      </c>
    </row>
    <row r="979" spans="2:2">
      <c r="B979" s="79" t="s">
        <v>3419</v>
      </c>
    </row>
    <row r="980" spans="2:2">
      <c r="B980" s="79" t="s">
        <v>3420</v>
      </c>
    </row>
    <row r="981" spans="2:2">
      <c r="B981" s="79" t="s">
        <v>3421</v>
      </c>
    </row>
    <row r="982" spans="2:2">
      <c r="B982" s="79" t="s">
        <v>268</v>
      </c>
    </row>
    <row r="983" spans="2:2">
      <c r="B983" s="79" t="s">
        <v>3422</v>
      </c>
    </row>
    <row r="984" spans="2:2">
      <c r="B984" s="79" t="s">
        <v>3423</v>
      </c>
    </row>
    <row r="985" spans="2:2">
      <c r="B985" s="79" t="s">
        <v>3424</v>
      </c>
    </row>
    <row r="986" spans="2:2">
      <c r="B986" s="79" t="s">
        <v>3095</v>
      </c>
    </row>
    <row r="987" spans="2:2">
      <c r="B987" s="79" t="s">
        <v>3036</v>
      </c>
    </row>
    <row r="988" spans="2:2">
      <c r="B988" s="79" t="s">
        <v>307</v>
      </c>
    </row>
    <row r="989" spans="2:2">
      <c r="B989" s="79" t="s">
        <v>3044</v>
      </c>
    </row>
    <row r="990" spans="2:2">
      <c r="B990" s="79" t="s">
        <v>324</v>
      </c>
    </row>
    <row r="991" spans="2:2">
      <c r="B991" s="79" t="s">
        <v>3045</v>
      </c>
    </row>
    <row r="992" spans="2:2">
      <c r="B992" s="79" t="s">
        <v>3107</v>
      </c>
    </row>
    <row r="993" spans="2:2">
      <c r="B993" s="79" t="s">
        <v>3425</v>
      </c>
    </row>
    <row r="994" spans="2:2">
      <c r="B994" s="79" t="s">
        <v>3421</v>
      </c>
    </row>
    <row r="995" spans="2:2">
      <c r="B995" s="79" t="s">
        <v>266</v>
      </c>
    </row>
    <row r="996" spans="2:2">
      <c r="B996" s="79" t="s">
        <v>3422</v>
      </c>
    </row>
    <row r="997" spans="2:2">
      <c r="B997" s="79" t="s">
        <v>3426</v>
      </c>
    </row>
    <row r="998" spans="2:2">
      <c r="B998" s="79" t="s">
        <v>3427</v>
      </c>
    </row>
    <row r="999" spans="2:2">
      <c r="B999" s="79" t="s">
        <v>3363</v>
      </c>
    </row>
    <row r="1000" spans="2:2">
      <c r="B1000" s="79" t="s">
        <v>3044</v>
      </c>
    </row>
    <row r="1001" spans="2:2">
      <c r="B1001" s="79" t="s">
        <v>324</v>
      </c>
    </row>
    <row r="1002" spans="2:2">
      <c r="B1002" s="79" t="s">
        <v>3036</v>
      </c>
    </row>
    <row r="1003" spans="2:2">
      <c r="B1003" s="79" t="s">
        <v>307</v>
      </c>
    </row>
    <row r="1004" spans="2:2">
      <c r="B1004" s="79" t="s">
        <v>3045</v>
      </c>
    </row>
    <row r="1005" spans="2:2">
      <c r="B1005" s="79" t="s">
        <v>3428</v>
      </c>
    </row>
    <row r="1006" spans="2:2">
      <c r="B1006" s="79" t="s">
        <v>3429</v>
      </c>
    </row>
    <row r="1007" spans="2:2">
      <c r="B1007" s="79" t="s">
        <v>3430</v>
      </c>
    </row>
    <row r="1008" spans="2:2">
      <c r="B1008" s="79" t="s">
        <v>262</v>
      </c>
    </row>
    <row r="1009" spans="2:2">
      <c r="B1009" s="79" t="s">
        <v>3431</v>
      </c>
    </row>
    <row r="1010" spans="2:2">
      <c r="B1010" s="79" t="s">
        <v>3432</v>
      </c>
    </row>
    <row r="1011" spans="2:2">
      <c r="B1011" s="79" t="s">
        <v>3433</v>
      </c>
    </row>
    <row r="1012" spans="2:2">
      <c r="B1012" s="79" t="s">
        <v>3434</v>
      </c>
    </row>
    <row r="1013" spans="2:2">
      <c r="B1013" s="79" t="s">
        <v>3036</v>
      </c>
    </row>
    <row r="1014" spans="2:2">
      <c r="B1014" s="79" t="s">
        <v>307</v>
      </c>
    </row>
    <row r="1015" spans="2:2">
      <c r="B1015" s="79" t="s">
        <v>3044</v>
      </c>
    </row>
    <row r="1016" spans="2:2">
      <c r="B1016" s="79" t="s">
        <v>442</v>
      </c>
    </row>
    <row r="1017" spans="2:2">
      <c r="B1017" s="79" t="s">
        <v>3045</v>
      </c>
    </row>
    <row r="1018" spans="2:2">
      <c r="B1018" s="79" t="s">
        <v>3435</v>
      </c>
    </row>
    <row r="1019" spans="2:2">
      <c r="B1019" s="79" t="s">
        <v>3436</v>
      </c>
    </row>
    <row r="1020" spans="2:2">
      <c r="B1020" s="79" t="s">
        <v>3430</v>
      </c>
    </row>
    <row r="1021" spans="2:2">
      <c r="B1021" s="79" t="s">
        <v>266</v>
      </c>
    </row>
    <row r="1022" spans="2:2">
      <c r="B1022" s="79" t="s">
        <v>3431</v>
      </c>
    </row>
    <row r="1023" spans="2:2">
      <c r="B1023" s="79" t="s">
        <v>3437</v>
      </c>
    </row>
    <row r="1024" spans="2:2">
      <c r="B1024" s="79" t="s">
        <v>3438</v>
      </c>
    </row>
    <row r="1025" spans="2:2">
      <c r="B1025" s="79" t="s">
        <v>3165</v>
      </c>
    </row>
    <row r="1026" spans="2:2">
      <c r="B1026" s="79" t="s">
        <v>3044</v>
      </c>
    </row>
    <row r="1027" spans="2:2">
      <c r="B1027" s="79" t="s">
        <v>307</v>
      </c>
    </row>
    <row r="1028" spans="2:2">
      <c r="B1028" s="79" t="s">
        <v>3036</v>
      </c>
    </row>
    <row r="1029" spans="2:2">
      <c r="B1029" s="79" t="s">
        <v>307</v>
      </c>
    </row>
    <row r="1030" spans="2:2">
      <c r="B1030" s="79" t="s">
        <v>3045</v>
      </c>
    </row>
    <row r="1031" spans="2:2">
      <c r="B1031" s="79" t="s">
        <v>3439</v>
      </c>
    </row>
    <row r="1032" spans="2:2">
      <c r="B1032" s="79" t="s">
        <v>3440</v>
      </c>
    </row>
    <row r="1033" spans="2:2">
      <c r="B1033" s="79" t="s">
        <v>459</v>
      </c>
    </row>
    <row r="1034" spans="2:2">
      <c r="B1034" s="79" t="s">
        <v>266</v>
      </c>
    </row>
    <row r="1035" spans="2:2">
      <c r="B1035" s="79" t="s">
        <v>359</v>
      </c>
    </row>
    <row r="1036" spans="2:2">
      <c r="B1036" s="79" t="s">
        <v>3441</v>
      </c>
    </row>
    <row r="1037" spans="2:2">
      <c r="B1037" s="79" t="s">
        <v>3442</v>
      </c>
    </row>
    <row r="1038" spans="2:2">
      <c r="B1038" s="79" t="s">
        <v>3443</v>
      </c>
    </row>
    <row r="1039" spans="2:2">
      <c r="B1039" s="79" t="s">
        <v>3036</v>
      </c>
    </row>
    <row r="1040" spans="2:2">
      <c r="B1040" s="79" t="s">
        <v>2307</v>
      </c>
    </row>
    <row r="1041" spans="2:2">
      <c r="B1041" s="79" t="s">
        <v>3044</v>
      </c>
    </row>
    <row r="1042" spans="2:2">
      <c r="B1042" s="79" t="s">
        <v>3444</v>
      </c>
    </row>
    <row r="1043" spans="2:2">
      <c r="B1043" s="79" t="s">
        <v>7</v>
      </c>
    </row>
    <row r="1044" spans="2:2">
      <c r="B1044" s="79" t="s">
        <v>3059</v>
      </c>
    </row>
    <row r="1045" spans="2:2">
      <c r="B1045" s="79" t="s">
        <v>3445</v>
      </c>
    </row>
    <row r="1046" spans="2:2">
      <c r="B1046" s="79" t="s">
        <v>459</v>
      </c>
    </row>
    <row r="1047" spans="2:2">
      <c r="B1047" s="79" t="s">
        <v>264</v>
      </c>
    </row>
    <row r="1048" spans="2:2">
      <c r="B1048" s="79" t="s">
        <v>359</v>
      </c>
    </row>
    <row r="1049" spans="2:2">
      <c r="B1049" s="79" t="s">
        <v>3446</v>
      </c>
    </row>
    <row r="1050" spans="2:2">
      <c r="B1050" s="79" t="s">
        <v>3447</v>
      </c>
    </row>
    <row r="1051" spans="2:2">
      <c r="B1051" s="79" t="s">
        <v>3133</v>
      </c>
    </row>
    <row r="1052" spans="2:2">
      <c r="B1052" s="79" t="s">
        <v>3044</v>
      </c>
    </row>
    <row r="1053" spans="2:2">
      <c r="B1053" s="79" t="s">
        <v>324</v>
      </c>
    </row>
    <row r="1054" spans="2:2">
      <c r="B1054" s="79" t="s">
        <v>3036</v>
      </c>
    </row>
    <row r="1055" spans="2:2">
      <c r="B1055" s="79" t="s">
        <v>307</v>
      </c>
    </row>
    <row r="1056" spans="2:2">
      <c r="B1056" s="79" t="s">
        <v>3045</v>
      </c>
    </row>
    <row r="1057" spans="2:2">
      <c r="B1057" s="79" t="s">
        <v>3448</v>
      </c>
    </row>
    <row r="1058" spans="2:2">
      <c r="B1058" s="79" t="s">
        <v>3449</v>
      </c>
    </row>
    <row r="1059" spans="2:2">
      <c r="B1059" s="79" t="s">
        <v>1908</v>
      </c>
    </row>
    <row r="1060" spans="2:2">
      <c r="B1060" s="79" t="s">
        <v>268</v>
      </c>
    </row>
    <row r="1061" spans="2:2">
      <c r="B1061" s="79" t="s">
        <v>422</v>
      </c>
    </row>
    <row r="1062" spans="2:2">
      <c r="B1062" s="79" t="s">
        <v>3450</v>
      </c>
    </row>
    <row r="1063" spans="2:2">
      <c r="B1063" s="79" t="s">
        <v>3451</v>
      </c>
    </row>
    <row r="1064" spans="2:2">
      <c r="B1064" s="79" t="s">
        <v>3452</v>
      </c>
    </row>
    <row r="1065" spans="2:2">
      <c r="B1065" s="79" t="s">
        <v>3036</v>
      </c>
    </row>
    <row r="1066" spans="2:2">
      <c r="B1066" s="79" t="s">
        <v>307</v>
      </c>
    </row>
    <row r="1067" spans="2:2">
      <c r="B1067" s="79" t="s">
        <v>3044</v>
      </c>
    </row>
    <row r="1068" spans="2:2">
      <c r="B1068" s="79" t="s">
        <v>2906</v>
      </c>
    </row>
    <row r="1069" spans="2:2">
      <c r="B1069" s="79" t="s">
        <v>3045</v>
      </c>
    </row>
    <row r="1070" spans="2:2">
      <c r="B1070" s="79" t="s">
        <v>3453</v>
      </c>
    </row>
    <row r="1071" spans="2:2">
      <c r="B1071" s="79" t="s">
        <v>3454</v>
      </c>
    </row>
    <row r="1072" spans="2:2">
      <c r="B1072" s="79" t="s">
        <v>1908</v>
      </c>
    </row>
    <row r="1073" spans="2:2">
      <c r="B1073" s="79" t="s">
        <v>266</v>
      </c>
    </row>
    <row r="1074" spans="2:2">
      <c r="B1074" s="79" t="s">
        <v>422</v>
      </c>
    </row>
    <row r="1075" spans="2:2">
      <c r="B1075" s="79" t="s">
        <v>3455</v>
      </c>
    </row>
    <row r="1076" spans="2:2">
      <c r="B1076" s="79" t="s">
        <v>3456</v>
      </c>
    </row>
    <row r="1077" spans="2:2">
      <c r="B1077" s="79" t="s">
        <v>3067</v>
      </c>
    </row>
    <row r="1078" spans="2:2">
      <c r="B1078" s="79" t="s">
        <v>3044</v>
      </c>
    </row>
    <row r="1079" spans="2:2">
      <c r="B1079" s="79" t="s">
        <v>2730</v>
      </c>
    </row>
    <row r="1080" spans="2:2">
      <c r="B1080" s="79" t="s">
        <v>3036</v>
      </c>
    </row>
    <row r="1081" spans="2:2">
      <c r="B1081" s="79" t="s">
        <v>307</v>
      </c>
    </row>
    <row r="1082" spans="2:2">
      <c r="B1082" s="79" t="s">
        <v>3045</v>
      </c>
    </row>
    <row r="1083" spans="2:2">
      <c r="B1083" s="79" t="s">
        <v>3082</v>
      </c>
    </row>
    <row r="1084" spans="2:2">
      <c r="B1084" s="79" t="s">
        <v>3457</v>
      </c>
    </row>
    <row r="1085" spans="2:2">
      <c r="B1085" s="79" t="s">
        <v>3214</v>
      </c>
    </row>
    <row r="1086" spans="2:2">
      <c r="B1086" s="79" t="s">
        <v>266</v>
      </c>
    </row>
    <row r="1087" spans="2:2">
      <c r="B1087" s="79" t="s">
        <v>32</v>
      </c>
    </row>
    <row r="1088" spans="2:2">
      <c r="B1088" s="79" t="s">
        <v>3458</v>
      </c>
    </row>
    <row r="1089" spans="2:2">
      <c r="B1089" s="79" t="s">
        <v>3459</v>
      </c>
    </row>
    <row r="1090" spans="2:2">
      <c r="B1090" s="79" t="s">
        <v>3387</v>
      </c>
    </row>
    <row r="1091" spans="2:2">
      <c r="B1091" s="79" t="s">
        <v>3036</v>
      </c>
    </row>
    <row r="1092" spans="2:2">
      <c r="B1092" s="79" t="s">
        <v>307</v>
      </c>
    </row>
    <row r="1093" spans="2:2">
      <c r="B1093" s="79" t="s">
        <v>3044</v>
      </c>
    </row>
    <row r="1094" spans="2:2">
      <c r="B1094" s="79" t="s">
        <v>307</v>
      </c>
    </row>
    <row r="1095" spans="2:2">
      <c r="B1095" s="79" t="s">
        <v>3045</v>
      </c>
    </row>
    <row r="1096" spans="2:2">
      <c r="B1096" s="79" t="s">
        <v>3073</v>
      </c>
    </row>
    <row r="1097" spans="2:2">
      <c r="B1097" s="79" t="s">
        <v>3460</v>
      </c>
    </row>
    <row r="1098" spans="2:2">
      <c r="B1098" s="79" t="s">
        <v>3214</v>
      </c>
    </row>
    <row r="1099" spans="2:2">
      <c r="B1099" s="79" t="s">
        <v>268</v>
      </c>
    </row>
    <row r="1100" spans="2:2">
      <c r="B1100" s="79" t="s">
        <v>32</v>
      </c>
    </row>
    <row r="1101" spans="2:2">
      <c r="B1101" s="79" t="s">
        <v>3461</v>
      </c>
    </row>
    <row r="1102" spans="2:2">
      <c r="B1102" s="79" t="s">
        <v>3462</v>
      </c>
    </row>
    <row r="1103" spans="2:2">
      <c r="B1103" s="79" t="s">
        <v>3463</v>
      </c>
    </row>
    <row r="1104" spans="2:2">
      <c r="B1104" s="79" t="s">
        <v>3044</v>
      </c>
    </row>
    <row r="1105" spans="2:2">
      <c r="B1105" s="79" t="s">
        <v>3464</v>
      </c>
    </row>
    <row r="1106" spans="2:2">
      <c r="B1106" s="79" t="s">
        <v>3036</v>
      </c>
    </row>
    <row r="1107" spans="2:2">
      <c r="B1107" s="79" t="s">
        <v>3465</v>
      </c>
    </row>
    <row r="1108" spans="2:2">
      <c r="B1108" s="79" t="s">
        <v>8</v>
      </c>
    </row>
    <row r="1109" spans="2:2">
      <c r="B1109" s="79" t="s">
        <v>3374</v>
      </c>
    </row>
    <row r="1110" spans="2:2">
      <c r="B1110" s="79" t="s">
        <v>3466</v>
      </c>
    </row>
    <row r="1111" spans="2:2">
      <c r="B1111" s="79" t="s">
        <v>3467</v>
      </c>
    </row>
    <row r="1112" spans="2:2">
      <c r="B1112" s="79" t="s">
        <v>264</v>
      </c>
    </row>
    <row r="1113" spans="2:2">
      <c r="B1113" s="79" t="s">
        <v>2058</v>
      </c>
    </row>
    <row r="1114" spans="2:2">
      <c r="B1114" s="79" t="s">
        <v>3468</v>
      </c>
    </row>
    <row r="1115" spans="2:2">
      <c r="B1115" s="79" t="s">
        <v>3469</v>
      </c>
    </row>
    <row r="1116" spans="2:2">
      <c r="B1116" s="79" t="s">
        <v>3411</v>
      </c>
    </row>
    <row r="1117" spans="2:2">
      <c r="B1117" s="79" t="s">
        <v>3036</v>
      </c>
    </row>
    <row r="1118" spans="2:2">
      <c r="B1118" s="79" t="s">
        <v>307</v>
      </c>
    </row>
    <row r="1119" spans="2:2">
      <c r="B1119" s="79" t="s">
        <v>3044</v>
      </c>
    </row>
    <row r="1120" spans="2:2">
      <c r="B1120" s="79" t="s">
        <v>307</v>
      </c>
    </row>
    <row r="1121" spans="2:2">
      <c r="B1121" s="79" t="s">
        <v>3045</v>
      </c>
    </row>
    <row r="1122" spans="2:2">
      <c r="B1122" s="79" t="s">
        <v>3470</v>
      </c>
    </row>
    <row r="1123" spans="2:2">
      <c r="B1123" s="79" t="s">
        <v>3471</v>
      </c>
    </row>
    <row r="1124" spans="2:2">
      <c r="B1124" s="79" t="s">
        <v>3467</v>
      </c>
    </row>
    <row r="1125" spans="2:2">
      <c r="B1125" s="79" t="s">
        <v>279</v>
      </c>
    </row>
    <row r="1126" spans="2:2">
      <c r="B1126" s="79" t="s">
        <v>2058</v>
      </c>
    </row>
    <row r="1127" spans="2:2">
      <c r="B1127" s="79" t="s">
        <v>3472</v>
      </c>
    </row>
    <row r="1128" spans="2:2">
      <c r="B1128" s="79" t="s">
        <v>3473</v>
      </c>
    </row>
    <row r="1129" spans="2:2">
      <c r="B1129" s="79" t="s">
        <v>3111</v>
      </c>
    </row>
    <row r="1130" spans="2:2">
      <c r="B1130" s="79" t="s">
        <v>3044</v>
      </c>
    </row>
    <row r="1131" spans="2:2">
      <c r="B1131" s="79" t="s">
        <v>307</v>
      </c>
    </row>
    <row r="1132" spans="2:2">
      <c r="B1132" s="79" t="s">
        <v>3036</v>
      </c>
    </row>
    <row r="1133" spans="2:2">
      <c r="B1133" s="79" t="s">
        <v>307</v>
      </c>
    </row>
    <row r="1134" spans="2:2">
      <c r="B1134" s="79" t="s">
        <v>3045</v>
      </c>
    </row>
    <row r="1135" spans="2:2">
      <c r="B1135" s="79" t="s">
        <v>3474</v>
      </c>
    </row>
    <row r="1136" spans="2:2">
      <c r="B1136" s="79" t="s">
        <v>3475</v>
      </c>
    </row>
    <row r="1137" spans="2:2">
      <c r="B1137" s="79" t="s">
        <v>1165</v>
      </c>
    </row>
    <row r="1138" spans="2:2">
      <c r="B1138" s="79" t="s">
        <v>268</v>
      </c>
    </row>
    <row r="1139" spans="2:2">
      <c r="B1139" s="79" t="s">
        <v>477</v>
      </c>
    </row>
    <row r="1140" spans="2:2">
      <c r="B1140" s="79" t="s">
        <v>3476</v>
      </c>
    </row>
    <row r="1141" spans="2:2">
      <c r="B1141" s="79" t="s">
        <v>3477</v>
      </c>
    </row>
    <row r="1142" spans="2:2">
      <c r="B1142" s="79" t="s">
        <v>3478</v>
      </c>
    </row>
    <row r="1143" spans="2:2">
      <c r="B1143" s="79" t="s">
        <v>3036</v>
      </c>
    </row>
    <row r="1144" spans="2:2">
      <c r="B1144" s="79" t="s">
        <v>307</v>
      </c>
    </row>
    <row r="1145" spans="2:2">
      <c r="B1145" s="79" t="s">
        <v>3044</v>
      </c>
    </row>
    <row r="1146" spans="2:2">
      <c r="B1146" s="79" t="s">
        <v>307</v>
      </c>
    </row>
    <row r="1147" spans="2:2">
      <c r="B1147" s="79" t="s">
        <v>3045</v>
      </c>
    </row>
    <row r="1148" spans="2:2">
      <c r="B1148" s="79" t="s">
        <v>3479</v>
      </c>
    </row>
    <row r="1149" spans="2:2">
      <c r="B1149" s="79" t="s">
        <v>3480</v>
      </c>
    </row>
    <row r="1150" spans="2:2">
      <c r="B1150" s="79" t="s">
        <v>1165</v>
      </c>
    </row>
    <row r="1151" spans="2:2">
      <c r="B1151" s="79" t="s">
        <v>279</v>
      </c>
    </row>
    <row r="1152" spans="2:2">
      <c r="B1152" s="79" t="s">
        <v>477</v>
      </c>
    </row>
    <row r="1153" spans="2:2">
      <c r="B1153" s="79" t="s">
        <v>3481</v>
      </c>
    </row>
    <row r="1154" spans="2:2">
      <c r="B1154" s="79" t="s">
        <v>3482</v>
      </c>
    </row>
    <row r="1155" spans="2:2">
      <c r="B1155" s="79" t="s">
        <v>3483</v>
      </c>
    </row>
    <row r="1156" spans="2:2">
      <c r="B1156" s="79" t="s">
        <v>3044</v>
      </c>
    </row>
    <row r="1157" spans="2:2">
      <c r="B1157" s="79" t="s">
        <v>324</v>
      </c>
    </row>
    <row r="1158" spans="2:2">
      <c r="B1158" s="79" t="s">
        <v>3036</v>
      </c>
    </row>
    <row r="1159" spans="2:2">
      <c r="B1159" s="79" t="s">
        <v>307</v>
      </c>
    </row>
    <row r="1160" spans="2:2">
      <c r="B1160" s="79" t="s">
        <v>3045</v>
      </c>
    </row>
    <row r="1161" spans="2:2">
      <c r="B1161" s="79" t="s">
        <v>3239</v>
      </c>
    </row>
    <row r="1162" spans="2:2">
      <c r="B1162" s="79" t="s">
        <v>3484</v>
      </c>
    </row>
    <row r="1163" spans="2:2">
      <c r="B1163" s="79" t="s">
        <v>918</v>
      </c>
    </row>
    <row r="1164" spans="2:2">
      <c r="B1164" s="79" t="s">
        <v>262</v>
      </c>
    </row>
    <row r="1165" spans="2:2">
      <c r="B1165" s="79" t="s">
        <v>916</v>
      </c>
    </row>
    <row r="1166" spans="2:2">
      <c r="B1166" s="79" t="s">
        <v>3485</v>
      </c>
    </row>
    <row r="1167" spans="2:2">
      <c r="B1167" s="79" t="s">
        <v>3486</v>
      </c>
    </row>
    <row r="1168" spans="2:2">
      <c r="B1168" s="79" t="s">
        <v>3487</v>
      </c>
    </row>
    <row r="1169" spans="2:2">
      <c r="B1169" s="79" t="s">
        <v>3036</v>
      </c>
    </row>
    <row r="1170" spans="2:2">
      <c r="B1170" s="79" t="s">
        <v>307</v>
      </c>
    </row>
    <row r="1171" spans="2:2">
      <c r="B1171" s="79" t="s">
        <v>3044</v>
      </c>
    </row>
    <row r="1172" spans="2:2">
      <c r="B1172" s="79" t="s">
        <v>307</v>
      </c>
    </row>
    <row r="1173" spans="2:2">
      <c r="B1173" s="79" t="s">
        <v>3045</v>
      </c>
    </row>
    <row r="1174" spans="2:2">
      <c r="B1174" s="79" t="s">
        <v>3463</v>
      </c>
    </row>
    <row r="1175" spans="2:2">
      <c r="B1175" s="79" t="s">
        <v>3488</v>
      </c>
    </row>
    <row r="1176" spans="2:2">
      <c r="B1176" s="79" t="s">
        <v>918</v>
      </c>
    </row>
    <row r="1177" spans="2:2">
      <c r="B1177" s="79" t="s">
        <v>279</v>
      </c>
    </row>
    <row r="1178" spans="2:2">
      <c r="B1178" s="79" t="s">
        <v>916</v>
      </c>
    </row>
    <row r="1179" spans="2:2">
      <c r="B1179" s="79" t="s">
        <v>3489</v>
      </c>
    </row>
    <row r="1180" spans="2:2">
      <c r="B1180" s="79" t="s">
        <v>3490</v>
      </c>
    </row>
    <row r="1181" spans="2:2">
      <c r="B1181" s="79" t="s">
        <v>3491</v>
      </c>
    </row>
    <row r="1182" spans="2:2">
      <c r="B1182" s="79" t="s">
        <v>3044</v>
      </c>
    </row>
    <row r="1183" spans="2:2">
      <c r="B1183" s="79" t="s">
        <v>328</v>
      </c>
    </row>
    <row r="1184" spans="2:2">
      <c r="B1184" s="79" t="s">
        <v>3036</v>
      </c>
    </row>
    <row r="1185" spans="2:2">
      <c r="B1185" s="79" t="s">
        <v>307</v>
      </c>
    </row>
    <row r="1186" spans="2:2">
      <c r="B1186" s="79" t="s">
        <v>3045</v>
      </c>
    </row>
    <row r="1187" spans="2:2">
      <c r="B1187" s="79" t="s">
        <v>3298</v>
      </c>
    </row>
    <row r="1188" spans="2:2">
      <c r="B1188" s="79" t="s">
        <v>2359</v>
      </c>
    </row>
    <row r="1189" spans="2:2">
      <c r="B1189" s="79" t="s">
        <v>3492</v>
      </c>
    </row>
    <row r="1190" spans="2:2">
      <c r="B1190" s="79" t="s">
        <v>262</v>
      </c>
    </row>
    <row r="1191" spans="2:2">
      <c r="B1191" s="79" t="s">
        <v>3493</v>
      </c>
    </row>
    <row r="1192" spans="2:2">
      <c r="B1192" s="79" t="s">
        <v>3494</v>
      </c>
    </row>
    <row r="1193" spans="2:2">
      <c r="B1193" s="79" t="s">
        <v>3495</v>
      </c>
    </row>
    <row r="1194" spans="2:2">
      <c r="B1194" s="79" t="s">
        <v>3406</v>
      </c>
    </row>
    <row r="1195" spans="2:2">
      <c r="B1195" s="79" t="s">
        <v>3036</v>
      </c>
    </row>
    <row r="1196" spans="2:2">
      <c r="B1196" s="79" t="s">
        <v>307</v>
      </c>
    </row>
    <row r="1197" spans="2:2">
      <c r="B1197" s="79" t="s">
        <v>3044</v>
      </c>
    </row>
    <row r="1198" spans="2:2">
      <c r="B1198" s="79" t="s">
        <v>322</v>
      </c>
    </row>
    <row r="1199" spans="2:2">
      <c r="B1199" s="79" t="s">
        <v>3045</v>
      </c>
    </row>
    <row r="1200" spans="2:2">
      <c r="B1200" s="79" t="s">
        <v>3223</v>
      </c>
    </row>
    <row r="1201" spans="2:2">
      <c r="B1201" s="79" t="s">
        <v>3496</v>
      </c>
    </row>
    <row r="1202" spans="2:2">
      <c r="B1202" s="79" t="s">
        <v>3492</v>
      </c>
    </row>
    <row r="1203" spans="2:2">
      <c r="B1203" s="79" t="s">
        <v>268</v>
      </c>
    </row>
    <row r="1204" spans="2:2">
      <c r="B1204" s="79" t="s">
        <v>3493</v>
      </c>
    </row>
    <row r="1205" spans="2:2">
      <c r="B1205" s="79" t="s">
        <v>3497</v>
      </c>
    </row>
    <row r="1206" spans="2:2">
      <c r="B1206" s="79" t="s">
        <v>3498</v>
      </c>
    </row>
    <row r="1207" spans="2:2">
      <c r="B1207" s="79" t="s">
        <v>3499</v>
      </c>
    </row>
    <row r="1208" spans="2:2">
      <c r="B1208" s="79" t="s">
        <v>3044</v>
      </c>
    </row>
    <row r="1209" spans="2:2">
      <c r="B1209" s="79" t="s">
        <v>497</v>
      </c>
    </row>
    <row r="1210" spans="2:2">
      <c r="B1210" s="79" t="s">
        <v>3036</v>
      </c>
    </row>
    <row r="1211" spans="2:2">
      <c r="B1211" s="79" t="s">
        <v>307</v>
      </c>
    </row>
    <row r="1212" spans="2:2">
      <c r="B1212" s="79" t="s">
        <v>3045</v>
      </c>
    </row>
    <row r="1213" spans="2:2">
      <c r="B1213" s="79" t="s">
        <v>3500</v>
      </c>
    </row>
    <row r="1214" spans="2:2">
      <c r="B1214" s="79" t="s">
        <v>3501</v>
      </c>
    </row>
    <row r="1215" spans="2:2">
      <c r="B1215" s="79" t="s">
        <v>3502</v>
      </c>
    </row>
    <row r="1216" spans="2:2">
      <c r="B1216" s="79" t="s">
        <v>268</v>
      </c>
    </row>
    <row r="1217" spans="2:2">
      <c r="B1217" s="79" t="s">
        <v>2771</v>
      </c>
    </row>
    <row r="1218" spans="2:2">
      <c r="B1218" s="79" t="s">
        <v>3503</v>
      </c>
    </row>
    <row r="1219" spans="2:2">
      <c r="B1219" s="79" t="s">
        <v>3504</v>
      </c>
    </row>
    <row r="1220" spans="2:2">
      <c r="B1220" s="79" t="s">
        <v>3274</v>
      </c>
    </row>
    <row r="1221" spans="2:2">
      <c r="B1221" s="79" t="s">
        <v>3036</v>
      </c>
    </row>
    <row r="1222" spans="2:2">
      <c r="B1222" s="79" t="s">
        <v>307</v>
      </c>
    </row>
    <row r="1223" spans="2:2">
      <c r="B1223" s="79" t="s">
        <v>3044</v>
      </c>
    </row>
    <row r="1224" spans="2:2">
      <c r="B1224" s="79" t="s">
        <v>442</v>
      </c>
    </row>
    <row r="1225" spans="2:2">
      <c r="B1225" s="79" t="s">
        <v>3045</v>
      </c>
    </row>
    <row r="1226" spans="2:2">
      <c r="B1226" s="79" t="s">
        <v>3238</v>
      </c>
    </row>
    <row r="1227" spans="2:2">
      <c r="B1227" s="79" t="s">
        <v>3505</v>
      </c>
    </row>
    <row r="1228" spans="2:2">
      <c r="B1228" s="79" t="s">
        <v>3502</v>
      </c>
    </row>
    <row r="1229" spans="2:2">
      <c r="B1229" s="79" t="s">
        <v>266</v>
      </c>
    </row>
    <row r="1230" spans="2:2">
      <c r="B1230" s="79" t="s">
        <v>2771</v>
      </c>
    </row>
    <row r="1231" spans="2:2">
      <c r="B1231" s="79" t="s">
        <v>3506</v>
      </c>
    </row>
    <row r="1232" spans="2:2">
      <c r="B1232" s="79" t="s">
        <v>3507</v>
      </c>
    </row>
    <row r="1233" spans="2:2">
      <c r="B1233" s="79" t="s">
        <v>3082</v>
      </c>
    </row>
    <row r="1234" spans="2:2">
      <c r="B1234" s="79" t="s">
        <v>3044</v>
      </c>
    </row>
    <row r="1235" spans="2:2">
      <c r="B1235" s="79" t="s">
        <v>324</v>
      </c>
    </row>
    <row r="1236" spans="2:2">
      <c r="B1236" s="79" t="s">
        <v>3036</v>
      </c>
    </row>
    <row r="1237" spans="2:2">
      <c r="B1237" s="79" t="s">
        <v>307</v>
      </c>
    </row>
    <row r="1238" spans="2:2">
      <c r="B1238" s="79" t="s">
        <v>3045</v>
      </c>
    </row>
    <row r="1239" spans="2:2">
      <c r="B1239" s="79" t="s">
        <v>3452</v>
      </c>
    </row>
    <row r="1240" spans="2:2">
      <c r="B1240" s="79" t="s">
        <v>3508</v>
      </c>
    </row>
    <row r="1241" spans="2:2">
      <c r="B1241" s="79" t="s">
        <v>3389</v>
      </c>
    </row>
    <row r="1242" spans="2:2">
      <c r="B1242" s="79" t="s">
        <v>268</v>
      </c>
    </row>
    <row r="1243" spans="2:2">
      <c r="B1243" s="79" t="s">
        <v>1048</v>
      </c>
    </row>
    <row r="1244" spans="2:2">
      <c r="B1244" s="79" t="s">
        <v>3509</v>
      </c>
    </row>
    <row r="1245" spans="2:2">
      <c r="B1245" s="79" t="s">
        <v>3510</v>
      </c>
    </row>
    <row r="1246" spans="2:2">
      <c r="B1246" s="79" t="s">
        <v>3511</v>
      </c>
    </row>
    <row r="1247" spans="2:2">
      <c r="B1247" s="79" t="s">
        <v>3036</v>
      </c>
    </row>
    <row r="1248" spans="2:2">
      <c r="B1248" s="79" t="s">
        <v>307</v>
      </c>
    </row>
    <row r="1249" spans="2:2">
      <c r="B1249" s="79" t="s">
        <v>3044</v>
      </c>
    </row>
    <row r="1250" spans="2:2">
      <c r="B1250" s="79" t="s">
        <v>416</v>
      </c>
    </row>
    <row r="1251" spans="2:2">
      <c r="B1251" s="79" t="s">
        <v>3045</v>
      </c>
    </row>
    <row r="1252" spans="2:2">
      <c r="B1252" s="79" t="s">
        <v>3512</v>
      </c>
    </row>
    <row r="1253" spans="2:2">
      <c r="B1253" s="79" t="s">
        <v>3513</v>
      </c>
    </row>
    <row r="1254" spans="2:2">
      <c r="B1254" s="79" t="s">
        <v>3389</v>
      </c>
    </row>
    <row r="1255" spans="2:2">
      <c r="B1255" s="79" t="s">
        <v>268</v>
      </c>
    </row>
    <row r="1256" spans="2:2">
      <c r="B1256" s="79" t="s">
        <v>1048</v>
      </c>
    </row>
    <row r="1257" spans="2:2">
      <c r="B1257" s="79" t="s">
        <v>3514</v>
      </c>
    </row>
    <row r="1258" spans="2:2">
      <c r="B1258" s="79" t="s">
        <v>3515</v>
      </c>
    </row>
    <row r="1259" spans="2:2">
      <c r="B1259" s="79" t="s">
        <v>3516</v>
      </c>
    </row>
    <row r="1260" spans="2:2">
      <c r="B1260" s="79" t="s">
        <v>3044</v>
      </c>
    </row>
    <row r="1261" spans="2:2">
      <c r="B1261" s="79" t="s">
        <v>307</v>
      </c>
    </row>
    <row r="1262" spans="2:2">
      <c r="B1262" s="79" t="s">
        <v>3036</v>
      </c>
    </row>
    <row r="1263" spans="2:2">
      <c r="B1263" s="79" t="s">
        <v>307</v>
      </c>
    </row>
    <row r="1264" spans="2:2">
      <c r="B1264" s="79" t="s">
        <v>3045</v>
      </c>
    </row>
    <row r="1265" spans="2:2">
      <c r="B1265" s="79" t="s">
        <v>3406</v>
      </c>
    </row>
    <row r="1266" spans="2:2">
      <c r="B1266" s="79" t="s">
        <v>3517</v>
      </c>
    </row>
    <row r="1267" spans="2:2">
      <c r="B1267" s="79" t="s">
        <v>859</v>
      </c>
    </row>
    <row r="1268" spans="2:2">
      <c r="B1268" s="79" t="s">
        <v>266</v>
      </c>
    </row>
    <row r="1269" spans="2:2">
      <c r="B1269" s="79" t="s">
        <v>857</v>
      </c>
    </row>
    <row r="1270" spans="2:2">
      <c r="B1270" s="79" t="s">
        <v>3518</v>
      </c>
    </row>
    <row r="1271" spans="2:2">
      <c r="B1271" s="79" t="s">
        <v>3519</v>
      </c>
    </row>
    <row r="1272" spans="2:2">
      <c r="B1272" s="79" t="s">
        <v>3520</v>
      </c>
    </row>
    <row r="1273" spans="2:2">
      <c r="B1273" s="79" t="s">
        <v>3036</v>
      </c>
    </row>
    <row r="1274" spans="2:2">
      <c r="B1274" s="79" t="s">
        <v>307</v>
      </c>
    </row>
    <row r="1275" spans="2:2">
      <c r="B1275" s="79" t="s">
        <v>3044</v>
      </c>
    </row>
    <row r="1276" spans="2:2">
      <c r="B1276" s="79" t="s">
        <v>2510</v>
      </c>
    </row>
    <row r="1277" spans="2:2">
      <c r="B1277" s="79" t="s">
        <v>3045</v>
      </c>
    </row>
    <row r="1278" spans="2:2">
      <c r="B1278" s="79" t="s">
        <v>3363</v>
      </c>
    </row>
    <row r="1279" spans="2:2">
      <c r="B1279" s="79" t="s">
        <v>3521</v>
      </c>
    </row>
    <row r="1280" spans="2:2">
      <c r="B1280" s="79" t="s">
        <v>859</v>
      </c>
    </row>
    <row r="1281" spans="2:2">
      <c r="B1281" s="79" t="s">
        <v>268</v>
      </c>
    </row>
    <row r="1282" spans="2:2">
      <c r="B1282" s="79" t="s">
        <v>857</v>
      </c>
    </row>
    <row r="1283" spans="2:2">
      <c r="B1283" s="79" t="s">
        <v>3522</v>
      </c>
    </row>
    <row r="1284" spans="2:2">
      <c r="B1284" s="79" t="s">
        <v>3523</v>
      </c>
    </row>
    <row r="1285" spans="2:2">
      <c r="B1285" s="79" t="s">
        <v>3524</v>
      </c>
    </row>
    <row r="1286" spans="2:2">
      <c r="B1286" s="79" t="s">
        <v>3044</v>
      </c>
    </row>
    <row r="1287" spans="2:2">
      <c r="B1287" s="79" t="s">
        <v>2730</v>
      </c>
    </row>
    <row r="1288" spans="2:2">
      <c r="B1288" s="79" t="s">
        <v>3036</v>
      </c>
    </row>
    <row r="1289" spans="2:2">
      <c r="B1289" s="79" t="s">
        <v>307</v>
      </c>
    </row>
    <row r="1290" spans="2:2">
      <c r="B1290" s="79" t="s">
        <v>3045</v>
      </c>
    </row>
    <row r="1291" spans="2:2">
      <c r="B1291" s="79" t="s">
        <v>3082</v>
      </c>
    </row>
    <row r="1292" spans="2:2">
      <c r="B1292" s="79" t="s">
        <v>3525</v>
      </c>
    </row>
    <row r="1293" spans="2:2">
      <c r="B1293" s="79" t="s">
        <v>3526</v>
      </c>
    </row>
    <row r="1294" spans="2:2">
      <c r="B1294" s="79" t="s">
        <v>268</v>
      </c>
    </row>
    <row r="1295" spans="2:2">
      <c r="B1295" s="79" t="s">
        <v>3527</v>
      </c>
    </row>
    <row r="1296" spans="2:2">
      <c r="B1296" s="79" t="s">
        <v>3528</v>
      </c>
    </row>
    <row r="1297" spans="2:2">
      <c r="B1297" s="79" t="s">
        <v>3529</v>
      </c>
    </row>
    <row r="1298" spans="2:2">
      <c r="B1298" s="79" t="s">
        <v>3530</v>
      </c>
    </row>
    <row r="1299" spans="2:2">
      <c r="B1299" s="79" t="s">
        <v>3036</v>
      </c>
    </row>
    <row r="1300" spans="2:2">
      <c r="B1300" s="79" t="s">
        <v>307</v>
      </c>
    </row>
    <row r="1301" spans="2:2">
      <c r="B1301" s="79" t="s">
        <v>3044</v>
      </c>
    </row>
    <row r="1302" spans="2:2">
      <c r="B1302" s="79" t="s">
        <v>408</v>
      </c>
    </row>
    <row r="1303" spans="2:2">
      <c r="B1303" s="79" t="s">
        <v>3045</v>
      </c>
    </row>
    <row r="1304" spans="2:2">
      <c r="B1304" s="79" t="s">
        <v>3288</v>
      </c>
    </row>
    <row r="1305" spans="2:2">
      <c r="B1305" s="79" t="s">
        <v>3531</v>
      </c>
    </row>
    <row r="1306" spans="2:2">
      <c r="B1306" s="79" t="s">
        <v>3526</v>
      </c>
    </row>
    <row r="1307" spans="2:2">
      <c r="B1307" s="79" t="s">
        <v>266</v>
      </c>
    </row>
    <row r="1308" spans="2:2">
      <c r="B1308" s="79" t="s">
        <v>3527</v>
      </c>
    </row>
    <row r="1309" spans="2:2">
      <c r="B1309" s="79" t="s">
        <v>3532</v>
      </c>
    </row>
  </sheetData>
  <sortState xmlns:xlrd2="http://schemas.microsoft.com/office/spreadsheetml/2017/richdata2" ref="C11:S110">
    <sortCondition ref="C11:C110"/>
  </sortState>
  <mergeCells count="1">
    <mergeCell ref="L6: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13</vt:i4>
      </vt:variant>
    </vt:vector>
  </HeadingPairs>
  <TitlesOfParts>
    <vt:vector size="25" baseType="lpstr">
      <vt:lpstr>0 Index to Wksheets</vt:lpstr>
      <vt:lpstr>1 TCEC14 Engines</vt:lpstr>
      <vt:lpstr>2 TCEC14 D4...P x-tables</vt:lpstr>
      <vt:lpstr>3 14.4 Results</vt:lpstr>
      <vt:lpstr>4 14.3 Results</vt:lpstr>
      <vt:lpstr>5 14.2 Results</vt:lpstr>
      <vt:lpstr>6 14.1 Results</vt:lpstr>
      <vt:lpstr>7 14.P Results</vt:lpstr>
      <vt:lpstr>8 14.SuperFinal</vt:lpstr>
      <vt:lpstr>9 T14 Generic Stats</vt:lpstr>
      <vt:lpstr>10 T14 Shortest-longest</vt:lpstr>
      <vt:lpstr>11 TCEC14 Quartet Rapid</vt:lpstr>
      <vt:lpstr>'2 TCEC14 D4...P x-tables'!Crosstable_14.1</vt:lpstr>
      <vt:lpstr>'2 TCEC14 D4...P x-tables'!Crosstable_14.2_1</vt:lpstr>
      <vt:lpstr>'2 TCEC14 D4...P x-tables'!Crosstable_14.3</vt:lpstr>
      <vt:lpstr>'2 TCEC14 D4...P x-tables'!Crosstable_14.4</vt:lpstr>
      <vt:lpstr>'2 TCEC14 D4...P x-tables'!Crosstable_14.P</vt:lpstr>
      <vt:lpstr>'6 14.1 Results'!Results_14.1_v2</vt:lpstr>
      <vt:lpstr>'6 14.1 Results'!Results_14.1_v2_1</vt:lpstr>
      <vt:lpstr>'5 14.2 Results'!Results_14.2</vt:lpstr>
      <vt:lpstr>'5 14.2 Results'!Results_14.2_1</vt:lpstr>
      <vt:lpstr>'4 14.3 Results'!Results_14.3</vt:lpstr>
      <vt:lpstr>'3 14.4 Results'!Results_14.4</vt:lpstr>
      <vt:lpstr>'7 14.P Results'!Results_14.P</vt:lpstr>
      <vt:lpstr>'8 14.SuperFinal'!Sufi_schedule</vt:lpstr>
    </vt:vector>
  </TitlesOfParts>
  <Company>University of Reading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Guy Haworth</cp:lastModifiedBy>
  <cp:lastPrinted>2018-08-18T17:33:17Z</cp:lastPrinted>
  <dcterms:created xsi:type="dcterms:W3CDTF">2017-10-20T08:26:00Z</dcterms:created>
  <dcterms:modified xsi:type="dcterms:W3CDTF">2020-01-16T07:10:11Z</dcterms:modified>
</cp:coreProperties>
</file>